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0.130.31.19\fileSV\01.総務課\03.財務\1.諸務\R7_財政\04_R7公営企業\01調査\2026.1.28【1.30 (金)〆】公営企業に係る経営比較分析表(令和６年度)の分析等について\30粟島浦村\HP公表（3.6）\"/>
    </mc:Choice>
  </mc:AlternateContent>
  <xr:revisionPtr revIDLastSave="0" documentId="13_ncr:1_{E3C8D40D-3CA5-4542-A8E5-4648ED34751E}" xr6:coauthVersionLast="36" xr6:coauthVersionMax="36" xr10:uidLastSave="{00000000-0000-0000-0000-000000000000}"/>
  <workbookProtection workbookAlgorithmName="SHA-512" workbookHashValue="5qEaqc72eq7Qb/+ApH7yArfUm2ZrXaHQhshVc1XNbb6GhYS+BFlyUx2YQnAvcWncx8L/rMAZ98kwteenri07Jw==" workbookSaltValue="O7ZRg0cxHEJTYnsVoCjHuA==" workbookSpinCount="100000" lockStructure="1"/>
  <bookViews>
    <workbookView xWindow="0" yWindow="0" windowWidth="16395" windowHeight="1137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I85" i="4"/>
  <c r="E85" i="4"/>
  <c r="AT10" i="4"/>
  <c r="W10" i="4"/>
  <c r="P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<sst xmlns="http://schemas.openxmlformats.org/spreadsheetml/2006/main" count="233" uniqueCount="116">
  <si>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</si>
  <si>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</si>
  <si>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</si>
  <si>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</si>
  <si>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</si>
  <si>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</si>
  <si>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</si>
  <si>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</si>
  <si>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</si>
  <si>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</si>
  <si>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</si>
  <si>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</si>
  <si>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</si>
  <si>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</si>
  <si>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</si>
  <si>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</si>
  <si>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</si>
  <si>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</si>
  <si>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</si>
  <si>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</si>
  <si>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</si>
  <si>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</si>
  <si>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</si>
  <si>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</si>
  <si>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</si>
  <si>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</si>
  <si>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</si>
  <si>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</si>
  <si>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</si>
  <si>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</si>
  <si>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</si>
  <si>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</si>
  <si>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</si>
  <si>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</si>
  <si>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</si>
  <si>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</si>
  <si>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</si>
  <si>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</si>
  <si>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</si>
  <si>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</si>
  <si>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</si>
  <si>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</si>
  <si>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</si>
  <si>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</si>
  <si>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</si>
  <si>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</si>
  <si>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</si>
  <si>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</si>
  <si>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</si>
  <si>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</si>
  <si>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</si>
  <si>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</si>
  <si>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</si>
  <si>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</si>
  <si>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</si>
  <si>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</si>
  <si>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</si>
  <si>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</si>
  <si>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</si>
  <si>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</si>
  <si>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</si>
  <si>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</si>
  <si>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</si>
  <si>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</si>
  <si>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</si>
  <si>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</si>
  <si>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</si>
  <si>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</si>
  <si>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</si>
  <si>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</si>
  <si>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</si>
  <si>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</si>
  <si>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</si>
  <si>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</si>
  <si>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</si>
  <si>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</si>
  <si>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</si>
  <si>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</si>
  <si>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</si>
  <si>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</si>
  <si>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</si>
  <si>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</si>
  <si>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</si>
  <si>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</si>
  <si>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</si>
  <si>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</si>
  <si>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</si>
  <si>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</si>
  <si>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</si>
  <si>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</si>
  <si>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</si>
  <si>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</si>
  <si>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</si>
  <si>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</si>
  <si>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</si>
  <si>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粟島浦村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</si>
  <si>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</si>
  <si>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</si>
  <si>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</si>
  <si>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</si>
  <si>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</si>
  <si>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</si>
  <si>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</si>
  <si>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</si>
  <si>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</si>
  <si>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</si>
  <si>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</si>
  <si>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</si>
  <si>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</si>
  <si>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</si>
  <si>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</si>
  <si>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</si>
  <si>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</si>
  <si>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①収益的収支比率は、これまで100％を上回っていたが、公営企業会計の法適用化に係る費用が増加したことから、51.80％となった。
④企業債残高対給水収支比率は、法適用化に係る費用の増加に伴い公営企業会計適用債の借入額が増加したことで比率が増加したが、いまだ類似団体平均を下回っている。
⑤料金回収率は、水道施設の維持管理にかかる経費が減少した一方で、法適用化に係る費用が増加したことや、民宿数の減少等により総有収水量が減少し、給水収益が減少したことから、前年度比で数値が低下した。令和5年度以降、100%を下回る傾向が続いていることから、今後想定される施設の維持管理等に要する費用を踏まえた適正な料金水準について検討する必要がある。
⑥給水原価は、法適用化に係る費用が増加した一方で、総有収水量が減少したことから、類似団体平均を大きく上回った。
⑦施設利用率は、類似団体と比較すると低い水準にある。今後は施設規模の見直しを含めた効率的な事業運営計画を検討する必要がある。
⑧有収率は、令和3年度から類似団体を上回り、令和5年度以降は100％に近づく高い水準となっている。今後も適正な維持管理や計画的な老朽管の更新を行うことで漏水防止に努めていく。</t>
    <rPh sb="27" eb="31">
      <t>コウエイキギョウ</t>
    </rPh>
    <rPh sb="31" eb="33">
      <t>カイケイ</t>
    </rPh>
    <rPh sb="34" eb="38">
      <t>ホウテキヨウカ</t>
    </rPh>
    <rPh sb="39" eb="40">
      <t>カカ</t>
    </rPh>
    <rPh sb="41" eb="43">
      <t>ヒヨウ</t>
    </rPh>
    <rPh sb="44" eb="46">
      <t>ゾウカ</t>
    </rPh>
    <rPh sb="90" eb="92">
      <t>ゾウカ</t>
    </rPh>
    <rPh sb="93" eb="94">
      <t>トモナ</t>
    </rPh>
    <rPh sb="107" eb="108">
      <t>ガク</t>
    </rPh>
    <rPh sb="109" eb="111">
      <t>ゾウカ</t>
    </rPh>
    <rPh sb="116" eb="118">
      <t>ヒリツ</t>
    </rPh>
    <rPh sb="119" eb="121">
      <t>ゾウカ</t>
    </rPh>
    <rPh sb="144" eb="146">
      <t>リョウキン</t>
    </rPh>
    <rPh sb="146" eb="149">
      <t>カイシュウリツ</t>
    </rPh>
    <rPh sb="167" eb="169">
      <t>ゲンショウ</t>
    </rPh>
    <rPh sb="171" eb="173">
      <t>イッポウ</t>
    </rPh>
    <rPh sb="180" eb="181">
      <t>カカ</t>
    </rPh>
    <rPh sb="185" eb="187">
      <t>ゾウカ</t>
    </rPh>
    <rPh sb="227" eb="230">
      <t>ゼンネンド</t>
    </rPh>
    <rPh sb="230" eb="231">
      <t>ヒ</t>
    </rPh>
    <rPh sb="232" eb="234">
      <t>スウチ</t>
    </rPh>
    <rPh sb="240" eb="242">
      <t>レイワ</t>
    </rPh>
    <rPh sb="243" eb="245">
      <t>ネンド</t>
    </rPh>
    <rPh sb="245" eb="247">
      <t>イコウ</t>
    </rPh>
    <rPh sb="256" eb="258">
      <t>ケイコウ</t>
    </rPh>
    <rPh sb="259" eb="260">
      <t>ツヅ</t>
    </rPh>
    <rPh sb="329" eb="330">
      <t>カカ</t>
    </rPh>
    <rPh sb="334" eb="336">
      <t>ゾウカ</t>
    </rPh>
    <rPh sb="338" eb="340">
      <t>イッポウ</t>
    </rPh>
    <rPh sb="364" eb="365">
      <t>オオ</t>
    </rPh>
    <rPh sb="367" eb="369">
      <t>ウワマワ</t>
    </rPh>
    <rPh sb="463" eb="465">
      <t>イコウ</t>
    </rPh>
    <rPh sb="512" eb="514">
      <t>ロウスイ</t>
    </rPh>
    <rPh sb="514" eb="516">
      <t>ボウシ</t>
    </rPh>
    <rPh sb="517" eb="518">
      <t>ツト</t>
    </rPh>
    <phoneticPr fontId="4"/>
  </si>
  <si>
    <r>
      <t>③簡易水道事業の管路更新投資の実施状況は、老朽化が特に進行している部分を優先して改修してきた。今後は、耐震化も含め施設全体の長寿命化対策が必要なことから、令和9年度には施設規模の検討や管路更新の改修計画を策定し</t>
    </r>
    <r>
      <rPr>
        <sz val="11"/>
        <rFont val="ＭＳ ゴシック"/>
        <family val="3"/>
        <charset val="128"/>
      </rPr>
      <t>、老朽化対策を進めていく。</t>
    </r>
    <rPh sb="21" eb="24">
      <t>ロウキュウカ</t>
    </rPh>
    <rPh sb="25" eb="26">
      <t>トク</t>
    </rPh>
    <rPh sb="27" eb="29">
      <t>シンコウ</t>
    </rPh>
    <rPh sb="36" eb="38">
      <t>ユウセン</t>
    </rPh>
    <rPh sb="40" eb="42">
      <t>カイシュウ</t>
    </rPh>
    <rPh sb="47" eb="49">
      <t>コンゴ</t>
    </rPh>
    <rPh sb="51" eb="53">
      <t>タイシン</t>
    </rPh>
    <rPh sb="53" eb="54">
      <t>カ</t>
    </rPh>
    <rPh sb="55" eb="56">
      <t>フク</t>
    </rPh>
    <rPh sb="57" eb="59">
      <t>シセツ</t>
    </rPh>
    <rPh sb="59" eb="61">
      <t>ゼンタイ</t>
    </rPh>
    <rPh sb="62" eb="65">
      <t>チョウジュミョウ</t>
    </rPh>
    <rPh sb="65" eb="66">
      <t>カ</t>
    </rPh>
    <rPh sb="66" eb="68">
      <t>タイサク</t>
    </rPh>
    <rPh sb="69" eb="71">
      <t>ヒツヨウ</t>
    </rPh>
    <rPh sb="77" eb="79">
      <t>レイワ</t>
    </rPh>
    <rPh sb="80" eb="82">
      <t>ネンド</t>
    </rPh>
    <rPh sb="84" eb="86">
      <t>シセツ</t>
    </rPh>
    <rPh sb="86" eb="88">
      <t>キボ</t>
    </rPh>
    <rPh sb="89" eb="91">
      <t>ケントウ</t>
    </rPh>
    <rPh sb="92" eb="94">
      <t>カンロ</t>
    </rPh>
    <rPh sb="94" eb="96">
      <t>コウシン</t>
    </rPh>
    <rPh sb="97" eb="99">
      <t>カイシュウ</t>
    </rPh>
    <rPh sb="99" eb="101">
      <t>ケイカク</t>
    </rPh>
    <rPh sb="102" eb="104">
      <t>サクテイ</t>
    </rPh>
    <rPh sb="106" eb="109">
      <t>ロウキュウカ</t>
    </rPh>
    <rPh sb="109" eb="111">
      <t>タイサク</t>
    </rPh>
    <rPh sb="112" eb="113">
      <t>スス</t>
    </rPh>
    <phoneticPr fontId="4"/>
  </si>
  <si>
    <t>　経営の効率性・健全性については、概ね確保されているといえる。しかし、加速する少子高齢化に伴う人口減少や民宿等の減少などにより、水需要の減少に伴う給水収益の更なる減少が予想される。また、給水量の減少からも、現状を維持した規模で更新を進めると、施設利用率の低下が考えられる。
　今後は、老朽化した水道施設や管路の更新、耐震化等に係る費用の増加が見込まれるため、水需要に合わせた施設の更新や再構築を進めるなど、計画的な事業の推進を図ることで、安定した経営の維持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</si>
</sst>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0B-48C9-B079-3A809D51D58F}"/>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0.4</c:v>
                </c:pt>
                <c:pt idx="2">
                  <c:v>0.59</c:v>
                </c:pt>
                <c:pt idx="3">
                  <c:v>0.5</c:v>
                </c:pt>
                <c:pt idx="4">
                  <c:v>0.04</c:v>
                </c:pt>
              </c:numCache>
            </c:numRef>
          </c:val>
          <c:smooth val="0"/>
          <c:extLst>
            <c:ext xmlns:c16="http://schemas.microsoft.com/office/drawing/2014/chart" uri="{C3380CC4-5D6E-409C-BE32-E72D297353CC}">
              <c16:uniqueId val="{00000001-410B-48C9-B079-3A809D51D58F}"/>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20.13</c:v>
                </c:pt>
                <c:pt idx="1">
                  <c:v>15.93</c:v>
                </c:pt>
                <c:pt idx="2">
                  <c:v>15.62</c:v>
                </c:pt>
                <c:pt idx="3">
                  <c:v>10.86</c:v>
                </c:pt>
                <c:pt idx="4">
                  <c:v>10.84</c:v>
                </c:pt>
              </c:numCache>
            </c:numRef>
          </c:val>
          <c:extLst>
            <c:ext xmlns:c16="http://schemas.microsoft.com/office/drawing/2014/chart" uri="{C3380CC4-5D6E-409C-BE32-E72D297353CC}">
              <c16:uniqueId val="{00000000-596E-49BC-89F0-AAAB602EA178}"/>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51.46</c:v>
                </c:pt>
                <c:pt idx="2">
                  <c:v>51.84</c:v>
                </c:pt>
                <c:pt idx="3">
                  <c:v>52.34</c:v>
                </c:pt>
                <c:pt idx="4">
                  <c:v>44.87</c:v>
                </c:pt>
              </c:numCache>
            </c:numRef>
          </c:val>
          <c:smooth val="0"/>
          <c:extLst>
            <c:ext xmlns:c16="http://schemas.microsoft.com/office/drawing/2014/chart" uri="{C3380CC4-5D6E-409C-BE32-E72D297353CC}">
              <c16:uniqueId val="{00000001-596E-49BC-89F0-AAAB602EA178}"/>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57.41</c:v>
                </c:pt>
                <c:pt idx="1">
                  <c:v>72.17</c:v>
                </c:pt>
                <c:pt idx="2">
                  <c:v>72.23</c:v>
                </c:pt>
                <c:pt idx="3">
                  <c:v>99.1</c:v>
                </c:pt>
                <c:pt idx="4">
                  <c:v>96.86</c:v>
                </c:pt>
              </c:numCache>
            </c:numRef>
          </c:val>
          <c:extLst>
            <c:ext xmlns:c16="http://schemas.microsoft.com/office/drawing/2014/chart" uri="{C3380CC4-5D6E-409C-BE32-E72D297353CC}">
              <c16:uniqueId val="{00000000-22F8-4BDD-B7BC-A2CC04DA91F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71.27</c:v>
                </c:pt>
                <c:pt idx="1">
                  <c:v>68.58</c:v>
                </c:pt>
                <c:pt idx="2">
                  <c:v>67.94</c:v>
                </c:pt>
                <c:pt idx="3">
                  <c:v>66.900000000000006</c:v>
                </c:pt>
                <c:pt idx="4">
                  <c:v>63.63</c:v>
                </c:pt>
              </c:numCache>
            </c:numRef>
          </c:val>
          <c:smooth val="0"/>
          <c:extLst>
            <c:ext xmlns:c16="http://schemas.microsoft.com/office/drawing/2014/chart" uri="{C3380CC4-5D6E-409C-BE32-E72D297353CC}">
              <c16:uniqueId val="{00000001-22F8-4BDD-B7BC-A2CC04DA91F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118.34</c:v>
                </c:pt>
                <c:pt idx="1">
                  <c:v>100.48</c:v>
                </c:pt>
                <c:pt idx="2">
                  <c:v>116.06</c:v>
                </c:pt>
                <c:pt idx="3">
                  <c:v>102.94</c:v>
                </c:pt>
                <c:pt idx="4">
                  <c:v>51.8</c:v>
                </c:pt>
              </c:numCache>
            </c:numRef>
          </c:val>
          <c:extLst>
            <c:ext xmlns:c16="http://schemas.microsoft.com/office/drawing/2014/chart" uri="{C3380CC4-5D6E-409C-BE32-E72D297353CC}">
              <c16:uniqueId val="{00000000-7192-4C6A-912A-E271152C7EFC}"/>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73.22</c:v>
                </c:pt>
                <c:pt idx="1">
                  <c:v>69.05</c:v>
                </c:pt>
                <c:pt idx="2">
                  <c:v>67.02</c:v>
                </c:pt>
                <c:pt idx="3">
                  <c:v>71.319999999999993</c:v>
                </c:pt>
                <c:pt idx="4">
                  <c:v>82.68</c:v>
                </c:pt>
              </c:numCache>
            </c:numRef>
          </c:val>
          <c:smooth val="0"/>
          <c:extLst>
            <c:ext xmlns:c16="http://schemas.microsoft.com/office/drawing/2014/chart" uri="{C3380CC4-5D6E-409C-BE32-E72D297353CC}">
              <c16:uniqueId val="{00000001-7192-4C6A-912A-E271152C7EFC}"/>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13-4D66-BA28-858DFD775AD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13-4D66-BA28-858DFD775AD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1A-4F88-A4AB-EBB45E547432}"/>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1A-4F88-A4AB-EBB45E547432}"/>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6A-4E11-8CDA-E82CAC890C13}"/>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6A-4E11-8CDA-E82CAC890C13}"/>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51-479E-9FA9-E4EF4E3AA785}"/>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51-479E-9FA9-E4EF4E3AA785}"/>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formatCode="#,##0.00;&quot;△&quot;#,##0.00;&quot;-&quot;">
                  <c:v>27.19</c:v>
                </c:pt>
                <c:pt idx="3" formatCode="#,##0.00;&quot;△&quot;#,##0.00;&quot;-&quot;">
                  <c:v>61.36</c:v>
                </c:pt>
                <c:pt idx="4" formatCode="#,##0.00;&quot;△&quot;#,##0.00;&quot;-&quot;">
                  <c:v>147.09</c:v>
                </c:pt>
              </c:numCache>
            </c:numRef>
          </c:val>
          <c:extLst>
            <c:ext xmlns:c16="http://schemas.microsoft.com/office/drawing/2014/chart" uri="{C3380CC4-5D6E-409C-BE32-E72D297353CC}">
              <c16:uniqueId val="{00000000-82CC-43FA-8F5E-3D38E48A3825}"/>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1128.72</c:v>
                </c:pt>
                <c:pt idx="1">
                  <c:v>1125.25</c:v>
                </c:pt>
                <c:pt idx="2">
                  <c:v>1157.05</c:v>
                </c:pt>
                <c:pt idx="3">
                  <c:v>1228.8</c:v>
                </c:pt>
                <c:pt idx="4">
                  <c:v>585.82000000000005</c:v>
                </c:pt>
              </c:numCache>
            </c:numRef>
          </c:val>
          <c:smooth val="0"/>
          <c:extLst>
            <c:ext xmlns:c16="http://schemas.microsoft.com/office/drawing/2014/chart" uri="{C3380CC4-5D6E-409C-BE32-E72D297353CC}">
              <c16:uniqueId val="{00000001-82CC-43FA-8F5E-3D38E48A3825}"/>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118.34</c:v>
                </c:pt>
                <c:pt idx="1">
                  <c:v>105.49</c:v>
                </c:pt>
                <c:pt idx="2">
                  <c:v>193.6</c:v>
                </c:pt>
                <c:pt idx="3">
                  <c:v>54.78</c:v>
                </c:pt>
                <c:pt idx="4">
                  <c:v>42.27</c:v>
                </c:pt>
              </c:numCache>
            </c:numRef>
          </c:val>
          <c:extLst>
            <c:ext xmlns:c16="http://schemas.microsoft.com/office/drawing/2014/chart" uri="{C3380CC4-5D6E-409C-BE32-E72D297353CC}">
              <c16:uniqueId val="{00000000-AC84-4D57-9B14-D329EC9D8017}"/>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41.84</c:v>
                </c:pt>
                <c:pt idx="1">
                  <c:v>41.44</c:v>
                </c:pt>
                <c:pt idx="2">
                  <c:v>37.65</c:v>
                </c:pt>
                <c:pt idx="3">
                  <c:v>37.31</c:v>
                </c:pt>
                <c:pt idx="4">
                  <c:v>50.3</c:v>
                </c:pt>
              </c:numCache>
            </c:numRef>
          </c:val>
          <c:smooth val="0"/>
          <c:extLst>
            <c:ext xmlns:c16="http://schemas.microsoft.com/office/drawing/2014/chart" uri="{C3380CC4-5D6E-409C-BE32-E72D297353CC}">
              <c16:uniqueId val="{00000001-AC84-4D57-9B14-D329EC9D8017}"/>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184.22</c:v>
                </c:pt>
                <c:pt idx="1">
                  <c:v>211.52</c:v>
                </c:pt>
                <c:pt idx="2">
                  <c:v>154.66999999999999</c:v>
                </c:pt>
                <c:pt idx="3">
                  <c:v>417.02</c:v>
                </c:pt>
                <c:pt idx="4">
                  <c:v>550.55999999999995</c:v>
                </c:pt>
              </c:numCache>
            </c:numRef>
          </c:val>
          <c:extLst>
            <c:ext xmlns:c16="http://schemas.microsoft.com/office/drawing/2014/chart" uri="{C3380CC4-5D6E-409C-BE32-E72D297353CC}">
              <c16:uniqueId val="{00000000-1D17-44A8-B9FD-C2F55F90FDC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390.47</c:v>
                </c:pt>
                <c:pt idx="1">
                  <c:v>403.61</c:v>
                </c:pt>
                <c:pt idx="2">
                  <c:v>442.82</c:v>
                </c:pt>
                <c:pt idx="3">
                  <c:v>425.76</c:v>
                </c:pt>
                <c:pt idx="4">
                  <c:v>302.63</c:v>
                </c:pt>
              </c:numCache>
            </c:numRef>
          </c:val>
          <c:smooth val="0"/>
          <c:extLst>
            <c:ext xmlns:c16="http://schemas.microsoft.com/office/drawing/2014/chart" uri="{C3380CC4-5D6E-409C-BE32-E72D297353CC}">
              <c16:uniqueId val="{00000001-1D17-44A8-B9FD-C2F55F90FDC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【544.02】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【44.68】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新潟県　粟島浦村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D4</v>
      </c>
      <c r="X8" s="35"/>
      <c r="Y8" s="35"/>
      <c r="Z8" s="35"/>
      <c r="AA8" s="35"/>
      <c r="AB8" s="35"/>
      <c r="AC8" s="35"/>
      <c r="AD8" s="35" t="str">
        <f>データ!$M$6</f>
        <v>非設置</v>
      </c>
      <c r="AE8" s="35"/>
      <c r="AF8" s="35"/>
      <c r="AG8" s="35"/>
      <c r="AH8" s="35"/>
      <c r="AI8" s="35"/>
      <c r="AJ8" s="35"/>
      <c r="AK8" s="2"/>
      <c r="AL8" s="36">
        <f>データ!$R$6</f>
        <v>312</v>
      </c>
      <c r="AM8" s="36"/>
      <c r="AN8" s="36"/>
      <c r="AO8" s="36"/>
      <c r="AP8" s="36"/>
      <c r="AQ8" s="36"/>
      <c r="AR8" s="36"/>
      <c r="AS8" s="36"/>
      <c r="AT8" s="37">
        <f>データ!$S$6</f>
        <v>9.7799999999999994</v>
      </c>
      <c r="AU8" s="37"/>
      <c r="AV8" s="37"/>
      <c r="AW8" s="37"/>
      <c r="AX8" s="37"/>
      <c r="AY8" s="37"/>
      <c r="AZ8" s="37"/>
      <c r="BA8" s="37"/>
      <c r="BB8" s="37">
        <f>データ!$T$6</f>
        <v>31.9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100</v>
      </c>
      <c r="Q10" s="37"/>
      <c r="R10" s="37"/>
      <c r="S10" s="37"/>
      <c r="T10" s="37"/>
      <c r="U10" s="37"/>
      <c r="V10" s="37"/>
      <c r="W10" s="36">
        <f>データ!$Q$6</f>
        <v>3630</v>
      </c>
      <c r="X10" s="36"/>
      <c r="Y10" s="36"/>
      <c r="Z10" s="36"/>
      <c r="AA10" s="36"/>
      <c r="AB10" s="36"/>
      <c r="AC10" s="36"/>
      <c r="AD10" s="2"/>
      <c r="AE10" s="2"/>
      <c r="AF10" s="2"/>
      <c r="AG10" s="2"/>
      <c r="AH10" s="2"/>
      <c r="AI10" s="2"/>
      <c r="AJ10" s="2"/>
      <c r="AK10" s="2"/>
      <c r="AL10" s="36">
        <f>データ!$U$6</f>
        <v>312</v>
      </c>
      <c r="AM10" s="36"/>
      <c r="AN10" s="36"/>
      <c r="AO10" s="36"/>
      <c r="AP10" s="36"/>
      <c r="AQ10" s="36"/>
      <c r="AR10" s="36"/>
      <c r="AS10" s="36"/>
      <c r="AT10" s="37">
        <f>データ!$V$6</f>
        <v>1.75</v>
      </c>
      <c r="AU10" s="37"/>
      <c r="AV10" s="37"/>
      <c r="AW10" s="37"/>
      <c r="AX10" s="37"/>
      <c r="AY10" s="37"/>
      <c r="AZ10" s="37"/>
      <c r="BA10" s="37"/>
      <c r="BB10" s="37">
        <f>データ!$W$6</f>
        <v>178.29</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0" t="s">
        <v>113</v>
      </c>
      <c r="BM16" s="71"/>
      <c r="BN16" s="71"/>
      <c r="BO16" s="71"/>
      <c r="BP16" s="71"/>
      <c r="BQ16" s="71"/>
      <c r="BR16" s="71"/>
      <c r="BS16" s="71"/>
      <c r="BT16" s="71"/>
      <c r="BU16" s="71"/>
      <c r="BV16" s="71"/>
      <c r="BW16" s="71"/>
      <c r="BX16" s="71"/>
      <c r="BY16" s="71"/>
      <c r="BZ16" s="7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0"/>
      <c r="BM17" s="71"/>
      <c r="BN17" s="71"/>
      <c r="BO17" s="71"/>
      <c r="BP17" s="71"/>
      <c r="BQ17" s="71"/>
      <c r="BR17" s="71"/>
      <c r="BS17" s="71"/>
      <c r="BT17" s="71"/>
      <c r="BU17" s="71"/>
      <c r="BV17" s="71"/>
      <c r="BW17" s="71"/>
      <c r="BX17" s="71"/>
      <c r="BY17" s="71"/>
      <c r="BZ17" s="7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0"/>
      <c r="BM18" s="71"/>
      <c r="BN18" s="71"/>
      <c r="BO18" s="71"/>
      <c r="BP18" s="71"/>
      <c r="BQ18" s="71"/>
      <c r="BR18" s="71"/>
      <c r="BS18" s="71"/>
      <c r="BT18" s="71"/>
      <c r="BU18" s="71"/>
      <c r="BV18" s="71"/>
      <c r="BW18" s="71"/>
      <c r="BX18" s="71"/>
      <c r="BY18" s="71"/>
      <c r="BZ18" s="7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0"/>
      <c r="BM19" s="71"/>
      <c r="BN19" s="71"/>
      <c r="BO19" s="71"/>
      <c r="BP19" s="71"/>
      <c r="BQ19" s="71"/>
      <c r="BR19" s="71"/>
      <c r="BS19" s="71"/>
      <c r="BT19" s="71"/>
      <c r="BU19" s="71"/>
      <c r="BV19" s="71"/>
      <c r="BW19" s="71"/>
      <c r="BX19" s="71"/>
      <c r="BY19" s="71"/>
      <c r="BZ19" s="7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0"/>
      <c r="BM20" s="71"/>
      <c r="BN20" s="71"/>
      <c r="BO20" s="71"/>
      <c r="BP20" s="71"/>
      <c r="BQ20" s="71"/>
      <c r="BR20" s="71"/>
      <c r="BS20" s="71"/>
      <c r="BT20" s="71"/>
      <c r="BU20" s="71"/>
      <c r="BV20" s="71"/>
      <c r="BW20" s="71"/>
      <c r="BX20" s="71"/>
      <c r="BY20" s="71"/>
      <c r="BZ20" s="7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0"/>
      <c r="BM21" s="71"/>
      <c r="BN21" s="71"/>
      <c r="BO21" s="71"/>
      <c r="BP21" s="71"/>
      <c r="BQ21" s="71"/>
      <c r="BR21" s="71"/>
      <c r="BS21" s="71"/>
      <c r="BT21" s="71"/>
      <c r="BU21" s="71"/>
      <c r="BV21" s="71"/>
      <c r="BW21" s="71"/>
      <c r="BX21" s="71"/>
      <c r="BY21" s="71"/>
      <c r="BZ21" s="7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0"/>
      <c r="BM22" s="71"/>
      <c r="BN22" s="71"/>
      <c r="BO22" s="71"/>
      <c r="BP22" s="71"/>
      <c r="BQ22" s="71"/>
      <c r="BR22" s="71"/>
      <c r="BS22" s="71"/>
      <c r="BT22" s="71"/>
      <c r="BU22" s="71"/>
      <c r="BV22" s="71"/>
      <c r="BW22" s="71"/>
      <c r="BX22" s="71"/>
      <c r="BY22" s="71"/>
      <c r="BZ22" s="7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0"/>
      <c r="BM23" s="71"/>
      <c r="BN23" s="71"/>
      <c r="BO23" s="71"/>
      <c r="BP23" s="71"/>
      <c r="BQ23" s="71"/>
      <c r="BR23" s="71"/>
      <c r="BS23" s="71"/>
      <c r="BT23" s="71"/>
      <c r="BU23" s="71"/>
      <c r="BV23" s="71"/>
      <c r="BW23" s="71"/>
      <c r="BX23" s="71"/>
      <c r="BY23" s="71"/>
      <c r="BZ23" s="7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0"/>
      <c r="BM24" s="71"/>
      <c r="BN24" s="71"/>
      <c r="BO24" s="71"/>
      <c r="BP24" s="71"/>
      <c r="BQ24" s="71"/>
      <c r="BR24" s="71"/>
      <c r="BS24" s="71"/>
      <c r="BT24" s="71"/>
      <c r="BU24" s="71"/>
      <c r="BV24" s="71"/>
      <c r="BW24" s="71"/>
      <c r="BX24" s="71"/>
      <c r="BY24" s="71"/>
      <c r="BZ24" s="7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0"/>
      <c r="BM25" s="71"/>
      <c r="BN25" s="71"/>
      <c r="BO25" s="71"/>
      <c r="BP25" s="71"/>
      <c r="BQ25" s="71"/>
      <c r="BR25" s="71"/>
      <c r="BS25" s="71"/>
      <c r="BT25" s="71"/>
      <c r="BU25" s="71"/>
      <c r="BV25" s="71"/>
      <c r="BW25" s="71"/>
      <c r="BX25" s="71"/>
      <c r="BY25" s="71"/>
      <c r="BZ25" s="7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0"/>
      <c r="BM26" s="71"/>
      <c r="BN26" s="71"/>
      <c r="BO26" s="71"/>
      <c r="BP26" s="71"/>
      <c r="BQ26" s="71"/>
      <c r="BR26" s="71"/>
      <c r="BS26" s="71"/>
      <c r="BT26" s="71"/>
      <c r="BU26" s="71"/>
      <c r="BV26" s="71"/>
      <c r="BW26" s="71"/>
      <c r="BX26" s="71"/>
      <c r="BY26" s="71"/>
      <c r="BZ26" s="7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0"/>
      <c r="BM27" s="71"/>
      <c r="BN27" s="71"/>
      <c r="BO27" s="71"/>
      <c r="BP27" s="71"/>
      <c r="BQ27" s="71"/>
      <c r="BR27" s="71"/>
      <c r="BS27" s="71"/>
      <c r="BT27" s="71"/>
      <c r="BU27" s="71"/>
      <c r="BV27" s="71"/>
      <c r="BW27" s="71"/>
      <c r="BX27" s="71"/>
      <c r="BY27" s="71"/>
      <c r="BZ27" s="7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0"/>
      <c r="BM28" s="71"/>
      <c r="BN28" s="71"/>
      <c r="BO28" s="71"/>
      <c r="BP28" s="71"/>
      <c r="BQ28" s="71"/>
      <c r="BR28" s="71"/>
      <c r="BS28" s="71"/>
      <c r="BT28" s="71"/>
      <c r="BU28" s="71"/>
      <c r="BV28" s="71"/>
      <c r="BW28" s="71"/>
      <c r="BX28" s="71"/>
      <c r="BY28" s="71"/>
      <c r="BZ28" s="7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0"/>
      <c r="BM29" s="71"/>
      <c r="BN29" s="71"/>
      <c r="BO29" s="71"/>
      <c r="BP29" s="71"/>
      <c r="BQ29" s="71"/>
      <c r="BR29" s="71"/>
      <c r="BS29" s="71"/>
      <c r="BT29" s="71"/>
      <c r="BU29" s="71"/>
      <c r="BV29" s="71"/>
      <c r="BW29" s="71"/>
      <c r="BX29" s="71"/>
      <c r="BY29" s="71"/>
      <c r="BZ29" s="7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0"/>
      <c r="BM30" s="71"/>
      <c r="BN30" s="71"/>
      <c r="BO30" s="71"/>
      <c r="BP30" s="71"/>
      <c r="BQ30" s="71"/>
      <c r="BR30" s="71"/>
      <c r="BS30" s="71"/>
      <c r="BT30" s="71"/>
      <c r="BU30" s="71"/>
      <c r="BV30" s="71"/>
      <c r="BW30" s="71"/>
      <c r="BX30" s="71"/>
      <c r="BY30" s="71"/>
      <c r="BZ30" s="7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0"/>
      <c r="BM31" s="71"/>
      <c r="BN31" s="71"/>
      <c r="BO31" s="71"/>
      <c r="BP31" s="71"/>
      <c r="BQ31" s="71"/>
      <c r="BR31" s="71"/>
      <c r="BS31" s="71"/>
      <c r="BT31" s="71"/>
      <c r="BU31" s="71"/>
      <c r="BV31" s="71"/>
      <c r="BW31" s="71"/>
      <c r="BX31" s="71"/>
      <c r="BY31" s="71"/>
      <c r="BZ31" s="7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0"/>
      <c r="BM32" s="71"/>
      <c r="BN32" s="71"/>
      <c r="BO32" s="71"/>
      <c r="BP32" s="71"/>
      <c r="BQ32" s="71"/>
      <c r="BR32" s="71"/>
      <c r="BS32" s="71"/>
      <c r="BT32" s="71"/>
      <c r="BU32" s="71"/>
      <c r="BV32" s="71"/>
      <c r="BW32" s="71"/>
      <c r="BX32" s="71"/>
      <c r="BY32" s="71"/>
      <c r="BZ32" s="7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0"/>
      <c r="BM33" s="71"/>
      <c r="BN33" s="71"/>
      <c r="BO33" s="71"/>
      <c r="BP33" s="71"/>
      <c r="BQ33" s="71"/>
      <c r="BR33" s="71"/>
      <c r="BS33" s="71"/>
      <c r="BT33" s="71"/>
      <c r="BU33" s="71"/>
      <c r="BV33" s="71"/>
      <c r="BW33" s="71"/>
      <c r="BX33" s="71"/>
      <c r="BY33" s="71"/>
      <c r="BZ33" s="7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0"/>
      <c r="BM34" s="71"/>
      <c r="BN34" s="71"/>
      <c r="BO34" s="71"/>
      <c r="BP34" s="71"/>
      <c r="BQ34" s="71"/>
      <c r="BR34" s="71"/>
      <c r="BS34" s="71"/>
      <c r="BT34" s="71"/>
      <c r="BU34" s="71"/>
      <c r="BV34" s="71"/>
      <c r="BW34" s="71"/>
      <c r="BX34" s="71"/>
      <c r="BY34" s="71"/>
      <c r="BZ34" s="7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0"/>
      <c r="BM35" s="71"/>
      <c r="BN35" s="71"/>
      <c r="BO35" s="71"/>
      <c r="BP35" s="71"/>
      <c r="BQ35" s="71"/>
      <c r="BR35" s="71"/>
      <c r="BS35" s="71"/>
      <c r="BT35" s="71"/>
      <c r="BU35" s="71"/>
      <c r="BV35" s="71"/>
      <c r="BW35" s="71"/>
      <c r="BX35" s="71"/>
      <c r="BY35" s="71"/>
      <c r="BZ35" s="7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0"/>
      <c r="BM36" s="71"/>
      <c r="BN36" s="71"/>
      <c r="BO36" s="71"/>
      <c r="BP36" s="71"/>
      <c r="BQ36" s="71"/>
      <c r="BR36" s="71"/>
      <c r="BS36" s="71"/>
      <c r="BT36" s="71"/>
      <c r="BU36" s="71"/>
      <c r="BV36" s="71"/>
      <c r="BW36" s="71"/>
      <c r="BX36" s="71"/>
      <c r="BY36" s="71"/>
      <c r="BZ36" s="7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0"/>
      <c r="BM37" s="71"/>
      <c r="BN37" s="71"/>
      <c r="BO37" s="71"/>
      <c r="BP37" s="71"/>
      <c r="BQ37" s="71"/>
      <c r="BR37" s="71"/>
      <c r="BS37" s="71"/>
      <c r="BT37" s="71"/>
      <c r="BU37" s="71"/>
      <c r="BV37" s="71"/>
      <c r="BW37" s="71"/>
      <c r="BX37" s="71"/>
      <c r="BY37" s="71"/>
      <c r="BZ37" s="7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0"/>
      <c r="BM38" s="71"/>
      <c r="BN38" s="71"/>
      <c r="BO38" s="71"/>
      <c r="BP38" s="71"/>
      <c r="BQ38" s="71"/>
      <c r="BR38" s="71"/>
      <c r="BS38" s="71"/>
      <c r="BT38" s="71"/>
      <c r="BU38" s="71"/>
      <c r="BV38" s="71"/>
      <c r="BW38" s="71"/>
      <c r="BX38" s="71"/>
      <c r="BY38" s="71"/>
      <c r="BZ38" s="7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0"/>
      <c r="BM39" s="71"/>
      <c r="BN39" s="71"/>
      <c r="BO39" s="71"/>
      <c r="BP39" s="71"/>
      <c r="BQ39" s="71"/>
      <c r="BR39" s="71"/>
      <c r="BS39" s="71"/>
      <c r="BT39" s="71"/>
      <c r="BU39" s="71"/>
      <c r="BV39" s="71"/>
      <c r="BW39" s="71"/>
      <c r="BX39" s="71"/>
      <c r="BY39" s="71"/>
      <c r="BZ39" s="7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0"/>
      <c r="BM40" s="71"/>
      <c r="BN40" s="71"/>
      <c r="BO40" s="71"/>
      <c r="BP40" s="71"/>
      <c r="BQ40" s="71"/>
      <c r="BR40" s="71"/>
      <c r="BS40" s="71"/>
      <c r="BT40" s="71"/>
      <c r="BU40" s="71"/>
      <c r="BV40" s="71"/>
      <c r="BW40" s="71"/>
      <c r="BX40" s="71"/>
      <c r="BY40" s="71"/>
      <c r="BZ40" s="7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0"/>
      <c r="BM41" s="71"/>
      <c r="BN41" s="71"/>
      <c r="BO41" s="71"/>
      <c r="BP41" s="71"/>
      <c r="BQ41" s="71"/>
      <c r="BR41" s="71"/>
      <c r="BS41" s="71"/>
      <c r="BT41" s="71"/>
      <c r="BU41" s="71"/>
      <c r="BV41" s="71"/>
      <c r="BW41" s="71"/>
      <c r="BX41" s="71"/>
      <c r="BY41" s="71"/>
      <c r="BZ41" s="7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0"/>
      <c r="BM42" s="71"/>
      <c r="BN42" s="71"/>
      <c r="BO42" s="71"/>
      <c r="BP42" s="71"/>
      <c r="BQ42" s="71"/>
      <c r="BR42" s="71"/>
      <c r="BS42" s="71"/>
      <c r="BT42" s="71"/>
      <c r="BU42" s="71"/>
      <c r="BV42" s="71"/>
      <c r="BW42" s="71"/>
      <c r="BX42" s="71"/>
      <c r="BY42" s="71"/>
      <c r="BZ42" s="7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0"/>
      <c r="BM43" s="71"/>
      <c r="BN43" s="71"/>
      <c r="BO43" s="71"/>
      <c r="BP43" s="71"/>
      <c r="BQ43" s="71"/>
      <c r="BR43" s="71"/>
      <c r="BS43" s="71"/>
      <c r="BT43" s="71"/>
      <c r="BU43" s="71"/>
      <c r="BV43" s="71"/>
      <c r="BW43" s="71"/>
      <c r="BX43" s="71"/>
      <c r="BY43" s="71"/>
      <c r="BZ43" s="7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3"/>
      <c r="BM44" s="74"/>
      <c r="BN44" s="74"/>
      <c r="BO44" s="74"/>
      <c r="BP44" s="74"/>
      <c r="BQ44" s="74"/>
      <c r="BR44" s="74"/>
      <c r="BS44" s="74"/>
      <c r="BT44" s="74"/>
      <c r="BU44" s="74"/>
      <c r="BV44" s="74"/>
      <c r="BW44" s="74"/>
      <c r="BX44" s="74"/>
      <c r="BY44" s="74"/>
      <c r="BZ44" s="7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114</v>
      </c>
      <c r="BM47" s="47"/>
      <c r="BN47" s="47"/>
      <c r="BO47" s="47"/>
      <c r="BP47" s="47"/>
      <c r="BQ47" s="47"/>
      <c r="BR47" s="47"/>
      <c r="BS47" s="47"/>
      <c r="BT47" s="47"/>
      <c r="BU47" s="47"/>
      <c r="BV47" s="47"/>
      <c r="BW47" s="47"/>
      <c r="BX47" s="47"/>
      <c r="BY47" s="47"/>
      <c r="BZ47" s="4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115</v>
      </c>
      <c r="BM66" s="47"/>
      <c r="BN66" s="47"/>
      <c r="BO66" s="47"/>
      <c r="BP66" s="47"/>
      <c r="BQ66" s="47"/>
      <c r="BR66" s="47"/>
      <c r="BS66" s="47"/>
      <c r="BT66" s="47"/>
      <c r="BU66" s="47"/>
      <c r="BV66" s="47"/>
      <c r="BW66" s="47"/>
      <c r="BX66" s="47"/>
      <c r="BY66" s="47"/>
      <c r="BZ66" s="4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【85.29】</v>
      </c>
      <c r="F85" s="13" t="s">
        <v>41</v>
      </c>
      <c r="G85" s="13" t="s">
        <v>41</v>
      </c>
      <c r="H85" s="13" t="str">
        <f>データ!BO6</f>
        <v>【544.02】</v>
      </c>
      <c r="I85" s="13" t="str">
        <f>データ!BZ6</f>
        <v>【55.67】</v>
      </c>
      <c r="J85" s="13" t="str">
        <f>データ!CK6</f>
        <v>【261.48】</v>
      </c>
      <c r="K85" s="13" t="str">
        <f>データ!CV6</f>
        <v>【44.68】</v>
      </c>
      <c r="L85" s="13" t="str">
        <f>データ!DG6</f>
        <v>【71.10】</v>
      </c>
      <c r="M85" s="13" t="s">
        <v>42</v>
      </c>
      <c r="N85" s="13" t="s">
        <v>41</v>
      </c>
      <c r="O85" s="13" t="str">
        <f>データ!EN6</f>
        <v>【0.18】</v>
      </c>
    </row>
  </sheetData>
  <sheetProtection algorithmName="SHA-512" hashValue="WdilY5D/+3TXJrfhk1KFxdl3teFIfimewehKn1lbQ4dXbBieqsTuxflueNcWHaqc5ekgRLplNk+hUyUmVLz1uA==" saltValue="of1SPHp4oLL9ZARCtiDT8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15" t="s">
        <v>54</v>
      </c>
      <c r="B4" s="17"/>
      <c r="C4" s="17"/>
      <c r="D4" s="17"/>
      <c r="E4" s="17"/>
      <c r="F4" s="17"/>
      <c r="G4" s="17"/>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15">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15">
      <c r="A6" s="15" t="s">
        <v>94</v>
      </c>
      <c r="B6" s="20">
        <f>B7</f>
        <v>2024</v>
      </c>
      <c r="C6" s="20">
        <f t="shared" ref="C6:W6" si="3">C7</f>
        <v>155861</v>
      </c>
      <c r="D6" s="20">
        <f t="shared" si="3"/>
        <v>47</v>
      </c>
      <c r="E6" s="20">
        <f t="shared" si="3"/>
        <v>1</v>
      </c>
      <c r="F6" s="20">
        <f t="shared" si="3"/>
        <v>0</v>
      </c>
      <c r="G6" s="20">
        <f t="shared" si="3"/>
        <v>0</v>
      </c>
      <c r="H6" s="20" t="str">
        <f t="shared" si="3"/>
        <v>新潟県　粟島浦村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3630</v>
      </c>
      <c r="R6" s="21">
        <f t="shared" si="3"/>
        <v>312</v>
      </c>
      <c r="S6" s="21">
        <f t="shared" si="3"/>
        <v>9.7799999999999994</v>
      </c>
      <c r="T6" s="21">
        <f t="shared" si="3"/>
        <v>31.9</v>
      </c>
      <c r="U6" s="21">
        <f t="shared" si="3"/>
        <v>312</v>
      </c>
      <c r="V6" s="21">
        <f t="shared" si="3"/>
        <v>1.75</v>
      </c>
      <c r="W6" s="21">
        <f t="shared" si="3"/>
        <v>178.29</v>
      </c>
      <c r="X6" s="22">
        <f>IF(X7="",NA(),X7)</f>
        <v>118.34</v>
      </c>
      <c r="Y6" s="22">
        <f t="shared" ref="Y6:AG6" si="4">IF(Y7="",NA(),Y7)</f>
        <v>100.48</v>
      </c>
      <c r="Z6" s="22">
        <f t="shared" si="4"/>
        <v>116.06</v>
      </c>
      <c r="AA6" s="22">
        <f t="shared" si="4"/>
        <v>102.94</v>
      </c>
      <c r="AB6" s="22">
        <f t="shared" si="4"/>
        <v>51.8</v>
      </c>
      <c r="AC6" s="22">
        <f t="shared" si="4"/>
        <v>73.22</v>
      </c>
      <c r="AD6" s="22">
        <f t="shared" si="4"/>
        <v>69.05</v>
      </c>
      <c r="AE6" s="22">
        <f t="shared" si="4"/>
        <v>67.02</v>
      </c>
      <c r="AF6" s="22">
        <f t="shared" si="4"/>
        <v>71.319999999999993</v>
      </c>
      <c r="AG6" s="22">
        <f t="shared" si="4"/>
        <v>82.68</v>
      </c>
      <c r="AH6" s="21" t="str">
        <f>IF(AH7="","",IF(AH7="-","【-】","【"&amp;SUBSTITUTE(TEXT(AH7,"#,##0.00"),"-","△")&amp;"】"))</f>
        <v>【85.29】</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1">
        <f>IF(BE7="",NA(),BE7)</f>
        <v>0</v>
      </c>
      <c r="BF6" s="21">
        <f t="shared" ref="BF6:BN6" si="7">IF(BF7="",NA(),BF7)</f>
        <v>0</v>
      </c>
      <c r="BG6" s="22">
        <f t="shared" si="7"/>
        <v>27.19</v>
      </c>
      <c r="BH6" s="22">
        <f t="shared" si="7"/>
        <v>61.36</v>
      </c>
      <c r="BI6" s="22">
        <f t="shared" si="7"/>
        <v>147.09</v>
      </c>
      <c r="BJ6" s="22">
        <f t="shared" si="7"/>
        <v>1128.72</v>
      </c>
      <c r="BK6" s="22">
        <f t="shared" si="7"/>
        <v>1125.25</v>
      </c>
      <c r="BL6" s="22">
        <f t="shared" si="7"/>
        <v>1157.05</v>
      </c>
      <c r="BM6" s="22">
        <f t="shared" si="7"/>
        <v>1228.8</v>
      </c>
      <c r="BN6" s="22">
        <f t="shared" si="7"/>
        <v>585.82000000000005</v>
      </c>
      <c r="BO6" s="21" t="str">
        <f>IF(BO7="","",IF(BO7="-","【-】","【"&amp;SUBSTITUTE(TEXT(BO7,"#,##0.00"),"-","△")&amp;"】"))</f>
        <v>【544.02】</v>
      </c>
      <c r="BP6" s="22">
        <f>IF(BP7="",NA(),BP7)</f>
        <v>118.34</v>
      </c>
      <c r="BQ6" s="22">
        <f t="shared" ref="BQ6:BY6" si="8">IF(BQ7="",NA(),BQ7)</f>
        <v>105.49</v>
      </c>
      <c r="BR6" s="22">
        <f t="shared" si="8"/>
        <v>193.6</v>
      </c>
      <c r="BS6" s="22">
        <f t="shared" si="8"/>
        <v>54.78</v>
      </c>
      <c r="BT6" s="22">
        <f t="shared" si="8"/>
        <v>42.27</v>
      </c>
      <c r="BU6" s="22">
        <f t="shared" si="8"/>
        <v>41.84</v>
      </c>
      <c r="BV6" s="22">
        <f t="shared" si="8"/>
        <v>41.44</v>
      </c>
      <c r="BW6" s="22">
        <f t="shared" si="8"/>
        <v>37.65</v>
      </c>
      <c r="BX6" s="22">
        <f t="shared" si="8"/>
        <v>37.31</v>
      </c>
      <c r="BY6" s="22">
        <f t="shared" si="8"/>
        <v>50.3</v>
      </c>
      <c r="BZ6" s="21" t="str">
        <f>IF(BZ7="","",IF(BZ7="-","【-】","【"&amp;SUBSTITUTE(TEXT(BZ7,"#,##0.00"),"-","△")&amp;"】"))</f>
        <v>【55.67】</v>
      </c>
      <c r="CA6" s="22">
        <f>IF(CA7="",NA(),CA7)</f>
        <v>184.22</v>
      </c>
      <c r="CB6" s="22">
        <f t="shared" ref="CB6:CJ6" si="9">IF(CB7="",NA(),CB7)</f>
        <v>211.52</v>
      </c>
      <c r="CC6" s="22">
        <f t="shared" si="9"/>
        <v>154.66999999999999</v>
      </c>
      <c r="CD6" s="22">
        <f t="shared" si="9"/>
        <v>417.02</v>
      </c>
      <c r="CE6" s="22">
        <f t="shared" si="9"/>
        <v>550.55999999999995</v>
      </c>
      <c r="CF6" s="22">
        <f t="shared" si="9"/>
        <v>390.47</v>
      </c>
      <c r="CG6" s="22">
        <f t="shared" si="9"/>
        <v>403.61</v>
      </c>
      <c r="CH6" s="22">
        <f t="shared" si="9"/>
        <v>442.82</v>
      </c>
      <c r="CI6" s="22">
        <f t="shared" si="9"/>
        <v>425.76</v>
      </c>
      <c r="CJ6" s="22">
        <f t="shared" si="9"/>
        <v>302.63</v>
      </c>
      <c r="CK6" s="21" t="str">
        <f>IF(CK7="","",IF(CK7="-","【-】","【"&amp;SUBSTITUTE(TEXT(CK7,"#,##0.00"),"-","△")&amp;"】"))</f>
        <v>【261.48】</v>
      </c>
      <c r="CL6" s="22">
        <f>IF(CL7="",NA(),CL7)</f>
        <v>20.13</v>
      </c>
      <c r="CM6" s="22">
        <f t="shared" ref="CM6:CU6" si="10">IF(CM7="",NA(),CM7)</f>
        <v>15.93</v>
      </c>
      <c r="CN6" s="22">
        <f t="shared" si="10"/>
        <v>15.62</v>
      </c>
      <c r="CO6" s="22">
        <f t="shared" si="10"/>
        <v>10.86</v>
      </c>
      <c r="CP6" s="22">
        <f t="shared" si="10"/>
        <v>10.84</v>
      </c>
      <c r="CQ6" s="22">
        <f t="shared" si="10"/>
        <v>49.08</v>
      </c>
      <c r="CR6" s="22">
        <f t="shared" si="10"/>
        <v>51.46</v>
      </c>
      <c r="CS6" s="22">
        <f t="shared" si="10"/>
        <v>51.84</v>
      </c>
      <c r="CT6" s="22">
        <f t="shared" si="10"/>
        <v>52.34</v>
      </c>
      <c r="CU6" s="22">
        <f t="shared" si="10"/>
        <v>44.87</v>
      </c>
      <c r="CV6" s="21" t="str">
        <f>IF(CV7="","",IF(CV7="-","【-】","【"&amp;SUBSTITUTE(TEXT(CV7,"#,##0.00"),"-","△")&amp;"】"))</f>
        <v>【44.68】</v>
      </c>
      <c r="CW6" s="22">
        <f>IF(CW7="",NA(),CW7)</f>
        <v>57.41</v>
      </c>
      <c r="CX6" s="22">
        <f t="shared" ref="CX6:DF6" si="11">IF(CX7="",NA(),CX7)</f>
        <v>72.17</v>
      </c>
      <c r="CY6" s="22">
        <f t="shared" si="11"/>
        <v>72.23</v>
      </c>
      <c r="CZ6" s="22">
        <f t="shared" si="11"/>
        <v>99.1</v>
      </c>
      <c r="DA6" s="22">
        <f t="shared" si="11"/>
        <v>96.86</v>
      </c>
      <c r="DB6" s="22">
        <f t="shared" si="11"/>
        <v>71.27</v>
      </c>
      <c r="DC6" s="22">
        <f t="shared" si="11"/>
        <v>68.58</v>
      </c>
      <c r="DD6" s="22">
        <f t="shared" si="11"/>
        <v>67.94</v>
      </c>
      <c r="DE6" s="22">
        <f t="shared" si="11"/>
        <v>66.900000000000006</v>
      </c>
      <c r="DF6" s="22">
        <f t="shared" si="11"/>
        <v>63.63</v>
      </c>
      <c r="DG6" s="21" t="str">
        <f>IF(DG7="","",IF(DG7="-","【-】","【"&amp;SUBSTITUTE(TEXT(DG7,"#,##0.00"),"-","△")&amp;"】"))</f>
        <v>【71.10】</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0.61</v>
      </c>
      <c r="EJ6" s="22">
        <f t="shared" si="14"/>
        <v>0.4</v>
      </c>
      <c r="EK6" s="22">
        <f t="shared" si="14"/>
        <v>0.59</v>
      </c>
      <c r="EL6" s="22">
        <f t="shared" si="14"/>
        <v>0.5</v>
      </c>
      <c r="EM6" s="22">
        <f t="shared" si="14"/>
        <v>0.04</v>
      </c>
      <c r="EN6" s="21" t="str">
        <f>IF(EN7="","",IF(EN7="-","【-】","【"&amp;SUBSTITUTE(TEXT(EN7,"#,##0.00"),"-","△")&amp;"】"))</f>
        <v>【0.18】</v>
      </c>
    </row>
    <row r="7" spans="1:144" s="23" customFormat="1" x14ac:dyDescent="0.15">
      <c r="A7" s="15"/>
      <c r="B7" s="24">
        <v>2024</v>
      </c>
      <c r="C7" s="24">
        <v>155861</v>
      </c>
      <c r="D7" s="24">
        <v>47</v>
      </c>
      <c r="E7" s="24">
        <v>1</v>
      </c>
      <c r="F7" s="24">
        <v>0</v>
      </c>
      <c r="G7" s="24">
        <v>0</v>
      </c>
      <c r="H7" s="24" t="s">
        <v>95</v>
      </c>
      <c r="I7" s="24" t="s">
        <v>96</v>
      </c>
      <c r="J7" s="24" t="s">
        <v>97</v>
      </c>
      <c r="K7" s="24" t="s">
        <v>98</v>
      </c>
      <c r="L7" s="24" t="s">
        <v>99</v>
      </c>
      <c r="M7" s="24" t="s">
        <v>100</v>
      </c>
      <c r="N7" s="25" t="s">
        <v>101</v>
      </c>
      <c r="O7" s="25" t="s">
        <v>102</v>
      </c>
      <c r="P7" s="25">
        <v>100</v>
      </c>
      <c r="Q7" s="25">
        <v>3630</v>
      </c>
      <c r="R7" s="25">
        <v>312</v>
      </c>
      <c r="S7" s="25">
        <v>9.7799999999999994</v>
      </c>
      <c r="T7" s="25">
        <v>31.9</v>
      </c>
      <c r="U7" s="25">
        <v>312</v>
      </c>
      <c r="V7" s="25">
        <v>1.75</v>
      </c>
      <c r="W7" s="25">
        <v>178.29</v>
      </c>
      <c r="X7" s="25">
        <v>118.34</v>
      </c>
      <c r="Y7" s="25">
        <v>100.48</v>
      </c>
      <c r="Z7" s="25">
        <v>116.06</v>
      </c>
      <c r="AA7" s="25">
        <v>102.94</v>
      </c>
      <c r="AB7" s="25">
        <v>51.8</v>
      </c>
      <c r="AC7" s="25">
        <v>73.22</v>
      </c>
      <c r="AD7" s="25">
        <v>69.05</v>
      </c>
      <c r="AE7" s="25">
        <v>67.02</v>
      </c>
      <c r="AF7" s="25">
        <v>71.319999999999993</v>
      </c>
      <c r="AG7" s="25">
        <v>82.68</v>
      </c>
      <c r="AH7" s="25">
        <v>85.29</v>
      </c>
      <c r="AI7" s="25"/>
      <c r="AJ7" s="25"/>
      <c r="AK7" s="25"/>
      <c r="AL7" s="25"/>
      <c r="AM7" s="25"/>
      <c r="AN7" s="25"/>
      <c r="AO7" s="25"/>
      <c r="AP7" s="25"/>
      <c r="AQ7" s="25"/>
      <c r="AR7" s="25"/>
      <c r="AS7" s="25"/>
      <c r="AT7" s="25"/>
      <c r="AU7" s="25"/>
      <c r="AV7" s="25"/>
      <c r="AW7" s="25"/>
      <c r="AX7" s="25"/>
      <c r="AY7" s="25"/>
      <c r="AZ7" s="25"/>
      <c r="BA7" s="25"/>
      <c r="BB7" s="25"/>
      <c r="BC7" s="25"/>
      <c r="BD7" s="25"/>
      <c r="BE7" s="25">
        <v>0</v>
      </c>
      <c r="BF7" s="25">
        <v>0</v>
      </c>
      <c r="BG7" s="25">
        <v>27.19</v>
      </c>
      <c r="BH7" s="25">
        <v>61.36</v>
      </c>
      <c r="BI7" s="25">
        <v>147.09</v>
      </c>
      <c r="BJ7" s="25">
        <v>1128.72</v>
      </c>
      <c r="BK7" s="25">
        <v>1125.25</v>
      </c>
      <c r="BL7" s="25">
        <v>1157.05</v>
      </c>
      <c r="BM7" s="25">
        <v>1228.8</v>
      </c>
      <c r="BN7" s="25">
        <v>585.82000000000005</v>
      </c>
      <c r="BO7" s="25">
        <v>544.02</v>
      </c>
      <c r="BP7" s="25">
        <v>118.34</v>
      </c>
      <c r="BQ7" s="25">
        <v>105.49</v>
      </c>
      <c r="BR7" s="25">
        <v>193.6</v>
      </c>
      <c r="BS7" s="25">
        <v>54.78</v>
      </c>
      <c r="BT7" s="25">
        <v>42.27</v>
      </c>
      <c r="BU7" s="25">
        <v>41.84</v>
      </c>
      <c r="BV7" s="25">
        <v>41.44</v>
      </c>
      <c r="BW7" s="25">
        <v>37.65</v>
      </c>
      <c r="BX7" s="25">
        <v>37.31</v>
      </c>
      <c r="BY7" s="25">
        <v>50.3</v>
      </c>
      <c r="BZ7" s="25">
        <v>55.67</v>
      </c>
      <c r="CA7" s="25">
        <v>184.22</v>
      </c>
      <c r="CB7" s="25">
        <v>211.52</v>
      </c>
      <c r="CC7" s="25">
        <v>154.66999999999999</v>
      </c>
      <c r="CD7" s="25">
        <v>417.02</v>
      </c>
      <c r="CE7" s="25">
        <v>550.55999999999995</v>
      </c>
      <c r="CF7" s="25">
        <v>390.47</v>
      </c>
      <c r="CG7" s="25">
        <v>403.61</v>
      </c>
      <c r="CH7" s="25">
        <v>442.82</v>
      </c>
      <c r="CI7" s="25">
        <v>425.76</v>
      </c>
      <c r="CJ7" s="25">
        <v>302.63</v>
      </c>
      <c r="CK7" s="25">
        <v>261.48</v>
      </c>
      <c r="CL7" s="25">
        <v>20.13</v>
      </c>
      <c r="CM7" s="25">
        <v>15.93</v>
      </c>
      <c r="CN7" s="25">
        <v>15.62</v>
      </c>
      <c r="CO7" s="25">
        <v>10.86</v>
      </c>
      <c r="CP7" s="25">
        <v>10.84</v>
      </c>
      <c r="CQ7" s="25">
        <v>49.08</v>
      </c>
      <c r="CR7" s="25">
        <v>51.46</v>
      </c>
      <c r="CS7" s="25">
        <v>51.84</v>
      </c>
      <c r="CT7" s="25">
        <v>52.34</v>
      </c>
      <c r="CU7" s="25">
        <v>44.87</v>
      </c>
      <c r="CV7" s="25">
        <v>44.68</v>
      </c>
      <c r="CW7" s="25">
        <v>57.41</v>
      </c>
      <c r="CX7" s="25">
        <v>72.17</v>
      </c>
      <c r="CY7" s="25">
        <v>72.23</v>
      </c>
      <c r="CZ7" s="25">
        <v>99.1</v>
      </c>
      <c r="DA7" s="25">
        <v>96.86</v>
      </c>
      <c r="DB7" s="25">
        <v>71.27</v>
      </c>
      <c r="DC7" s="25">
        <v>68.58</v>
      </c>
      <c r="DD7" s="25">
        <v>67.94</v>
      </c>
      <c r="DE7" s="25">
        <v>66.900000000000006</v>
      </c>
      <c r="DF7" s="25">
        <v>63.63</v>
      </c>
      <c r="DG7" s="25">
        <v>71.099999999999994</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0.61</v>
      </c>
      <c r="EJ7" s="25">
        <v>0.4</v>
      </c>
      <c r="EK7" s="25">
        <v>0.59</v>
      </c>
      <c r="EL7" s="25">
        <v>0.5</v>
      </c>
      <c r="EM7" s="25">
        <v>0.04</v>
      </c>
      <c r="EN7" s="25">
        <v>0.18</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DATEVALUE($B7-B11&amp;"/1/"&amp;B12)</f>
        <v>37257</v>
      </c>
      <c r="C10" s="28">
        <f t="shared" ref="C10:F10" si="15">DATEVALUE($B7-C11&amp;"/1/"&amp;C12)</f>
        <v>37622</v>
      </c>
      <c r="D10" s="28">
        <f t="shared" si="15"/>
        <v>37987</v>
      </c>
      <c r="E10" s="28">
        <f t="shared" si="15"/>
        <v>38353</v>
      </c>
      <c r="F10" s="28">
        <f t="shared" si="15"/>
        <v>38718</v>
      </c>
    </row>
    <row r="11" spans="1:144" x14ac:dyDescent="0.15">
      <c r="B11">
        <v>22</v>
      </c>
      <c r="C11">
        <v>21</v>
      </c>
      <c r="D11">
        <v>20</v>
      </c>
      <c r="E11">
        <v>19</v>
      </c>
      <c r="F11">
        <v>18</v>
      </c>
      <c r="G11" t="s">
        <v>108</v>
      </c>
    </row>
    <row r="12" spans="1:144" x14ac:dyDescent="0.15">
      <c r="B12">
        <v>1</v>
      </c>
      <c r="C12">
        <v>1</v>
      </c>
      <c r="D12">
        <v>1</v>
      </c>
      <c r="E12">
        <v>1</v>
      </c>
      <c r="F12">
        <v>1</v>
      </c>
      <c r="G12" t="s">
        <v>109</v>
      </c>
    </row>
    <row r="13" spans="1:144" x14ac:dyDescent="0.15">
      <c r="B13" t="s">
        <v>110</v>
      </c>
      <c r="C13" t="s">
        <v>110</v>
      </c>
      <c r="D13" t="s">
        <v>111</v>
      </c>
      <c r="E13" t="s">
        <v>110</v>
      </c>
      <c r="F13" t="s">
        <v>110</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河内 則子</dc:creator>
  <cp:lastModifiedBy>河内 則子</cp:lastModifiedBy>
  <cp:lastPrinted>2026-01-27T08:42:37Z</cp:lastPrinted>
  <dcterms:created xsi:type="dcterms:W3CDTF">2026-01-27T08:36:36Z</dcterms:created>
  <dcterms:modified xsi:type="dcterms:W3CDTF">2026-03-06T11:08:44Z</dcterms:modified>
</cp:coreProperties>
</file>