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476128\Desktop\"/>
    </mc:Choice>
  </mc:AlternateContent>
  <xr:revisionPtr revIDLastSave="0" documentId="13_ncr:1_{7DFDA4CA-3F67-47DB-B7AD-59E03F58EF69}" xr6:coauthVersionLast="36" xr6:coauthVersionMax="47" xr10:uidLastSave="{00000000-0000-0000-0000-000000000000}"/>
  <workbookProtection workbookAlgorithmName="SHA-512" workbookHashValue="FdW/K07GpHcEQg9ujyWXKh4x+wBj6q5altkG6suU+ueYFdD7+sBodxL+EvG/gMd7EmnGPoW6bTPKkFBSUzlMfw==" workbookSaltValue="SIbkdB7MBrDYBT2gdDLUgQ==" workbookSpinCount="100000" lockStructure="1"/>
  <bookViews>
    <workbookView xWindow="-28920" yWindow="67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T10" i="4"/>
  <c r="AL10" i="4"/>
  <c r="I10" i="4"/>
  <c r="B10" i="4"/>
  <c r="BB8" i="4"/>
  <c r="AT8" i="4"/>
  <c r="W8" i="4"/>
  <c r="P8" i="4"/>
  <c r="I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<sst xmlns="http://schemas.openxmlformats.org/spreadsheetml/2006/main" count="233" uniqueCount="118">
  <si>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</si>
  <si>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</si>
  <si>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</si>
  <si>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</si>
  <si>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</si>
  <si>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</si>
  <si>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</si>
  <si>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</si>
  <si>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</si>
  <si>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</si>
  <si>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</si>
  <si>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</si>
  <si>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</si>
  <si>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</si>
  <si>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</si>
  <si>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</si>
  <si>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</si>
  <si>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</si>
  <si>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</si>
  <si>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</si>
  <si>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</si>
  <si>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</si>
  <si>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</si>
  <si>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</si>
  <si>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</si>
  <si>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</si>
  <si>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</si>
  <si>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</si>
  <si>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</si>
  <si>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</si>
  <si>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</si>
  <si>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</si>
  <si>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</si>
  <si>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</si>
  <si>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</si>
  <si>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</si>
  <si>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</si>
  <si>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</si>
  <si>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</si>
  <si>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</si>
  <si>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</si>
  <si>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</si>
  <si>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</si>
  <si>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</si>
  <si>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</si>
  <si>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</si>
  <si>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</si>
  <si>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</si>
  <si>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</si>
  <si>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</si>
  <si>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</si>
  <si>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</si>
  <si>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</si>
  <si>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</si>
  <si>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</si>
  <si>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</si>
  <si>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</si>
  <si>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</si>
  <si>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</si>
  <si>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</si>
  <si>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</si>
  <si>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</si>
  <si>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</si>
  <si>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</si>
  <si>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</si>
  <si>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</si>
  <si>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</si>
  <si>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</si>
  <si>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</si>
  <si>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</si>
  <si>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</si>
  <si>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</si>
  <si>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</si>
  <si>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</si>
  <si>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</si>
  <si>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</si>
  <si>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</si>
  <si>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</si>
  <si>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</si>
  <si>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</si>
  <si>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</si>
  <si>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</si>
  <si>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</si>
  <si>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</si>
  <si>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</si>
  <si>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</si>
  <si>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</si>
  <si>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</si>
  <si>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</si>
  <si>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</si>
  <si>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</si>
  <si>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</si>
  <si>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</si>
  <si>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</si>
  <si>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</si>
  <si>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</si>
  <si>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</si>
  <si>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</si>
  <si>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</si>
  <si>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</si>
  <si>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</si>
  <si>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</si>
  <si>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</si>
  <si>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</si>
  <si>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</si>
  <si>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</si>
  <si>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</si>
  <si>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</si>
  <si>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</si>
  <si>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</si>
  <si>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</si>
  <si>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</si>
  <si>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</si>
  <si>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</si>
  <si>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</si>
  <si>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簡易水道事業の管路更新投資の実施状況を示す、過去5年間の管路更新率は、0％となっている。これは、平成19年までに石綿管から塩ビ管に更改したためである。令和6年度には、第二次水道ビジョンを策定し、経年劣化が進む水道施設や送水管路等の健全度について評価する予定となっているため、今後も健全経営を維持できるよう、優先度等を考慮しながら計画的に実施していく必要がある。</t>
    <phoneticPr fontId="4"/>
  </si>
  <si>
    <t>　経営の効率性・健全性については、概ね確保されているといえる。しかし、加速する少子高齢化に伴う人口減少や民宿等の減少などにより、水需要の減少に伴う給水収益の更なる減少が予想される。また、給水量の減少からも、現状を維持した規模で更新を進めると、施設利用率の低下が考えられる。
　今後は、老朽化した水道施設や管路の更新、耐震化等に係る費用の増加が見込まれるため、水需要に合わせた施設の更新や再構築を進めるなど、計画的な事業の推進を図ることで、安定した経営の維持に努めていく。</t>
    <phoneticPr fontId="4"/>
  </si>
  <si>
    <t>①収益的収支比率は、毎年度100％を上回っている状況が続いており、令和5年度も102.94％と経営状況は健全な水準にあるといえる。
④企業債残高対給水収益比率は、公営企業会計の法適用化への移行費用が生じたことで、公営企業会計適用債の借入を行ったが、いまだ類似団体平均を大きく下回っている。
⑤法適用化への移行費用および水道施設の維持管理にかかる経費が増加したことに加え、民宿数の減少等により総有収水量が減少し、給水収益が減少するなど、数値が低下した。100%を下回ったことから、今後想定される施設の維持管理等に要する費用を踏まえた適正な料金水準について検討する必要がある。
⑥給水原価は、法適用化への移行費用が発生したことに加え、水道施設の老朽化が進み、水道施設の維持管理にかかる経費が増加したことから、類似団体平均に近づきつつある。
⑦施設利用率は、類似団体と比較すると低い水準にある。今後は施設規模の見直しを含めた効率的な事業運営計画を検討する必要がある。
⑧有収率は、令和3年度から類似団体を上回ったが、令和5年度は100％に近づく高い水準となった。今後も適正な維持管理や計画的な老朽管の更新を行うことで、漏水防止に取り組む必要がある。</t>
    <rPh sb="75" eb="77">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</si>
</sst>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A-40EF-A528-07157C4274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9CA-40EF-A528-07157C4274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20.079999999999998</c:v>
                </c:pt>
                <c:pt idx="1">
                  <c:v>20.13</c:v>
                </c:pt>
                <c:pt idx="2">
                  <c:v>15.93</c:v>
                </c:pt>
                <c:pt idx="3">
                  <c:v>15.62</c:v>
                </c:pt>
                <c:pt idx="4">
                  <c:v>10.86</c:v>
                </c:pt>
              </c:numCache>
            </c:numRef>
          </c:val>
          <c:extLst>
            <c:ext xmlns:c16="http://schemas.microsoft.com/office/drawing/2014/chart" uri="{C3380CC4-5D6E-409C-BE32-E72D297353CC}">
              <c16:uniqueId val="{00000000-4B2D-4CCD-A825-F171F91514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B2D-4CCD-A825-F171F91514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57.41</c:v>
                </c:pt>
                <c:pt idx="1">
                  <c:v>57.41</c:v>
                </c:pt>
                <c:pt idx="2">
                  <c:v>72.17</c:v>
                </c:pt>
                <c:pt idx="3">
                  <c:v>72.23</c:v>
                </c:pt>
                <c:pt idx="4">
                  <c:v>99.1</c:v>
                </c:pt>
              </c:numCache>
            </c:numRef>
          </c:val>
          <c:extLst>
            <c:ext xmlns:c16="http://schemas.microsoft.com/office/drawing/2014/chart" uri="{C3380CC4-5D6E-409C-BE32-E72D297353CC}">
              <c16:uniqueId val="{00000000-C994-44BC-89D6-BDEED77A6D8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C994-44BC-89D6-BDEED77A6D8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106.05</c:v>
                </c:pt>
                <c:pt idx="1">
                  <c:v>118.34</c:v>
                </c:pt>
                <c:pt idx="2">
                  <c:v>100.48</c:v>
                </c:pt>
                <c:pt idx="3">
                  <c:v>116.06</c:v>
                </c:pt>
                <c:pt idx="4">
                  <c:v>102.94</c:v>
                </c:pt>
              </c:numCache>
            </c:numRef>
          </c:val>
          <c:extLst>
            <c:ext xmlns:c16="http://schemas.microsoft.com/office/drawing/2014/chart" uri="{C3380CC4-5D6E-409C-BE32-E72D297353CC}">
              <c16:uniqueId val="{00000000-C2D0-4C93-990C-BA45C9031C8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C2D0-4C93-990C-BA45C9031C8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07-4AA3-AC6B-8799B63EC49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07-4AA3-AC6B-8799B63EC49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81-4D3C-8EDD-03F7683719D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1-4D3C-8EDD-03F7683719D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3-4119-B518-22CE4B354B5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3-4119-B518-22CE4B354B5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F-41D6-B754-2388135F4FB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F-41D6-B754-2388135F4FB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27.19</c:v>
                </c:pt>
                <c:pt idx="4" formatCode="#,##0.00;&quot;△&quot;#,##0.00;&quot;-&quot;">
                  <c:v>61.36</c:v>
                </c:pt>
              </c:numCache>
            </c:numRef>
          </c:val>
          <c:extLst>
            <c:ext xmlns:c16="http://schemas.microsoft.com/office/drawing/2014/chart" uri="{C3380CC4-5D6E-409C-BE32-E72D297353CC}">
              <c16:uniqueId val="{00000000-9CCB-4258-9DF4-E80A3F72AB4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CCB-4258-9DF4-E80A3F72AB4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106.05</c:v>
                </c:pt>
                <c:pt idx="1">
                  <c:v>118.34</c:v>
                </c:pt>
                <c:pt idx="2">
                  <c:v>105.49</c:v>
                </c:pt>
                <c:pt idx="3">
                  <c:v>193.6</c:v>
                </c:pt>
                <c:pt idx="4">
                  <c:v>54.78</c:v>
                </c:pt>
              </c:numCache>
            </c:numRef>
          </c:val>
          <c:extLst>
            <c:ext xmlns:c16="http://schemas.microsoft.com/office/drawing/2014/chart" uri="{C3380CC4-5D6E-409C-BE32-E72D297353CC}">
              <c16:uniqueId val="{00000000-2270-4DE8-8B1B-BEBA63BD990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2270-4DE8-8B1B-BEBA63BD990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216.02</c:v>
                </c:pt>
                <c:pt idx="1">
                  <c:v>184.22</c:v>
                </c:pt>
                <c:pt idx="2">
                  <c:v>211.52</c:v>
                </c:pt>
                <c:pt idx="3">
                  <c:v>154.66999999999999</c:v>
                </c:pt>
                <c:pt idx="4">
                  <c:v>417.02</c:v>
                </c:pt>
              </c:numCache>
            </c:numRef>
          </c:val>
          <c:extLst>
            <c:ext xmlns:c16="http://schemas.microsoft.com/office/drawing/2014/chart" uri="{C3380CC4-5D6E-409C-BE32-E72D297353CC}">
              <c16:uniqueId val="{00000000-CCBD-4D37-9C8E-890BDF8A5E3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CBD-4D37-9C8E-890BDF8A5E3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粟島浦村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323</v>
      </c>
      <c r="AM8" s="36"/>
      <c r="AN8" s="36"/>
      <c r="AO8" s="36"/>
      <c r="AP8" s="36"/>
      <c r="AQ8" s="36"/>
      <c r="AR8" s="36"/>
      <c r="AS8" s="36"/>
      <c r="AT8" s="37">
        <f>データ!$S$6</f>
        <v>9.7799999999999994</v>
      </c>
      <c r="AU8" s="37"/>
      <c r="AV8" s="37"/>
      <c r="AW8" s="37"/>
      <c r="AX8" s="37"/>
      <c r="AY8" s="37"/>
      <c r="AZ8" s="37"/>
      <c r="BA8" s="37"/>
      <c r="BB8" s="37">
        <f>データ!$T$6</f>
        <v>33.03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3630</v>
      </c>
      <c r="X10" s="36"/>
      <c r="Y10" s="36"/>
      <c r="Z10" s="36"/>
      <c r="AA10" s="36"/>
      <c r="AB10" s="36"/>
      <c r="AC10" s="36"/>
      <c r="AD10" s="2"/>
      <c r="AE10" s="2"/>
      <c r="AF10" s="2"/>
      <c r="AG10" s="2"/>
      <c r="AH10" s="2"/>
      <c r="AI10" s="2"/>
      <c r="AJ10" s="2"/>
      <c r="AK10" s="2"/>
      <c r="AL10" s="36">
        <f>データ!$U$6</f>
        <v>321</v>
      </c>
      <c r="AM10" s="36"/>
      <c r="AN10" s="36"/>
      <c r="AO10" s="36"/>
      <c r="AP10" s="36"/>
      <c r="AQ10" s="36"/>
      <c r="AR10" s="36"/>
      <c r="AS10" s="36"/>
      <c r="AT10" s="37">
        <f>データ!$V$6</f>
        <v>1.75</v>
      </c>
      <c r="AU10" s="37"/>
      <c r="AV10" s="37"/>
      <c r="AW10" s="37"/>
      <c r="AX10" s="37"/>
      <c r="AY10" s="37"/>
      <c r="AZ10" s="37"/>
      <c r="BA10" s="37"/>
      <c r="BB10" s="37">
        <f>データ!$W$6</f>
        <v>183.43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117</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43</v>
      </c>
      <c r="O85" s="13" t="str">
        <f>データ!EN6</f>
        <v>【0.40】</v>
      </c>
    </row>
  </sheetData>
  <sheetProtection algorithmName="SHA-512" hashValue="/o1JCccLKME60+JuESVhrVcAaWWoupHuiMvclEz4/sZXhaGR8Xj7FCpa/fGim4G98ZhvH2nuIsNurkH4SD7EqQ==" saltValue="w/OejESLvvn+NEX3XZEC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155861</v>
      </c>
      <c r="D6" s="20">
        <f t="shared" si="3"/>
        <v>47</v>
      </c>
      <c r="E6" s="20">
        <f t="shared" si="3"/>
        <v>1</v>
      </c>
      <c r="F6" s="20">
        <f t="shared" si="3"/>
        <v>0</v>
      </c>
      <c r="G6" s="20">
        <f t="shared" si="3"/>
        <v>0</v>
      </c>
      <c r="H6" s="20" t="str">
        <f t="shared" si="3"/>
        <v>新潟県　粟島浦村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3630</v>
      </c>
      <c r="R6" s="21">
        <f t="shared" si="3"/>
        <v>323</v>
      </c>
      <c r="S6" s="21">
        <f t="shared" si="3"/>
        <v>9.7799999999999994</v>
      </c>
      <c r="T6" s="21">
        <f t="shared" si="3"/>
        <v>33.03</v>
      </c>
      <c r="U6" s="21">
        <f t="shared" si="3"/>
        <v>321</v>
      </c>
      <c r="V6" s="21">
        <f t="shared" si="3"/>
        <v>1.75</v>
      </c>
      <c r="W6" s="21">
        <f t="shared" si="3"/>
        <v>183.43</v>
      </c>
      <c r="X6" s="22">
        <f>IF(X7="",NA(),X7)</f>
        <v>106.05</v>
      </c>
      <c r="Y6" s="22">
        <f t="shared" ref="Y6:AG6" si="4">IF(Y7="",NA(),Y7)</f>
        <v>118.34</v>
      </c>
      <c r="Z6" s="22">
        <f t="shared" si="4"/>
        <v>100.48</v>
      </c>
      <c r="AA6" s="22">
        <f t="shared" si="4"/>
        <v>116.06</v>
      </c>
      <c r="AB6" s="22">
        <f t="shared" si="4"/>
        <v>102.94</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27.19</v>
      </c>
      <c r="BI6" s="22">
        <f t="shared" si="7"/>
        <v>61.36</v>
      </c>
      <c r="BJ6" s="22">
        <f t="shared" si="7"/>
        <v>1183.92</v>
      </c>
      <c r="BK6" s="22">
        <f t="shared" si="7"/>
        <v>1128.72</v>
      </c>
      <c r="BL6" s="22">
        <f t="shared" si="7"/>
        <v>1125.25</v>
      </c>
      <c r="BM6" s="22">
        <f t="shared" si="7"/>
        <v>1157.05</v>
      </c>
      <c r="BN6" s="22">
        <f t="shared" si="7"/>
        <v>1228.8</v>
      </c>
      <c r="BO6" s="21" t="str">
        <f>IF(BO7="","",IF(BO7="-","【-】","【"&amp;SUBSTITUTE(TEXT(BO7,"#,##0.00"),"-","△")&amp;"】"))</f>
        <v>【1,045.20】</v>
      </c>
      <c r="BP6" s="22">
        <f>IF(BP7="",NA(),BP7)</f>
        <v>106.05</v>
      </c>
      <c r="BQ6" s="22">
        <f t="shared" ref="BQ6:BY6" si="8">IF(BQ7="",NA(),BQ7)</f>
        <v>118.34</v>
      </c>
      <c r="BR6" s="22">
        <f t="shared" si="8"/>
        <v>105.49</v>
      </c>
      <c r="BS6" s="22">
        <f t="shared" si="8"/>
        <v>193.6</v>
      </c>
      <c r="BT6" s="22">
        <f t="shared" si="8"/>
        <v>54.78</v>
      </c>
      <c r="BU6" s="22">
        <f t="shared" si="8"/>
        <v>42.5</v>
      </c>
      <c r="BV6" s="22">
        <f t="shared" si="8"/>
        <v>41.84</v>
      </c>
      <c r="BW6" s="22">
        <f t="shared" si="8"/>
        <v>41.44</v>
      </c>
      <c r="BX6" s="22">
        <f t="shared" si="8"/>
        <v>37.65</v>
      </c>
      <c r="BY6" s="22">
        <f t="shared" si="8"/>
        <v>37.31</v>
      </c>
      <c r="BZ6" s="21" t="str">
        <f>IF(BZ7="","",IF(BZ7="-","【-】","【"&amp;SUBSTITUTE(TEXT(BZ7,"#,##0.00"),"-","△")&amp;"】"))</f>
        <v>【49.51】</v>
      </c>
      <c r="CA6" s="22">
        <f>IF(CA7="",NA(),CA7)</f>
        <v>216.02</v>
      </c>
      <c r="CB6" s="22">
        <f t="shared" ref="CB6:CJ6" si="9">IF(CB7="",NA(),CB7)</f>
        <v>184.22</v>
      </c>
      <c r="CC6" s="22">
        <f t="shared" si="9"/>
        <v>211.52</v>
      </c>
      <c r="CD6" s="22">
        <f t="shared" si="9"/>
        <v>154.66999999999999</v>
      </c>
      <c r="CE6" s="22">
        <f t="shared" si="9"/>
        <v>417.02</v>
      </c>
      <c r="CF6" s="22">
        <f t="shared" si="9"/>
        <v>377.72</v>
      </c>
      <c r="CG6" s="22">
        <f t="shared" si="9"/>
        <v>390.47</v>
      </c>
      <c r="CH6" s="22">
        <f t="shared" si="9"/>
        <v>403.61</v>
      </c>
      <c r="CI6" s="22">
        <f t="shared" si="9"/>
        <v>442.82</v>
      </c>
      <c r="CJ6" s="22">
        <f t="shared" si="9"/>
        <v>425.76</v>
      </c>
      <c r="CK6" s="21" t="str">
        <f>IF(CK7="","",IF(CK7="-","【-】","【"&amp;SUBSTITUTE(TEXT(CK7,"#,##0.00"),"-","△")&amp;"】"))</f>
        <v>【317.14】</v>
      </c>
      <c r="CL6" s="22">
        <f>IF(CL7="",NA(),CL7)</f>
        <v>20.079999999999998</v>
      </c>
      <c r="CM6" s="22">
        <f t="shared" ref="CM6:CU6" si="10">IF(CM7="",NA(),CM7)</f>
        <v>20.13</v>
      </c>
      <c r="CN6" s="22">
        <f t="shared" si="10"/>
        <v>15.93</v>
      </c>
      <c r="CO6" s="22">
        <f t="shared" si="10"/>
        <v>15.62</v>
      </c>
      <c r="CP6" s="22">
        <f t="shared" si="10"/>
        <v>10.86</v>
      </c>
      <c r="CQ6" s="22">
        <f t="shared" si="10"/>
        <v>48.01</v>
      </c>
      <c r="CR6" s="22">
        <f t="shared" si="10"/>
        <v>49.08</v>
      </c>
      <c r="CS6" s="22">
        <f t="shared" si="10"/>
        <v>51.46</v>
      </c>
      <c r="CT6" s="22">
        <f t="shared" si="10"/>
        <v>51.84</v>
      </c>
      <c r="CU6" s="22">
        <f t="shared" si="10"/>
        <v>52.34</v>
      </c>
      <c r="CV6" s="21" t="str">
        <f>IF(CV7="","",IF(CV7="-","【-】","【"&amp;SUBSTITUTE(TEXT(CV7,"#,##0.00"),"-","△")&amp;"】"))</f>
        <v>【55.00】</v>
      </c>
      <c r="CW6" s="22">
        <f>IF(CW7="",NA(),CW7)</f>
        <v>57.41</v>
      </c>
      <c r="CX6" s="22">
        <f t="shared" ref="CX6:DF6" si="11">IF(CX7="",NA(),CX7)</f>
        <v>57.41</v>
      </c>
      <c r="CY6" s="22">
        <f t="shared" si="11"/>
        <v>72.17</v>
      </c>
      <c r="CZ6" s="22">
        <f t="shared" si="11"/>
        <v>72.23</v>
      </c>
      <c r="DA6" s="22">
        <f t="shared" si="11"/>
        <v>99.1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155861</v>
      </c>
      <c r="D7" s="24">
        <v>47</v>
      </c>
      <c r="E7" s="24">
        <v>1</v>
      </c>
      <c r="F7" s="24">
        <v>0</v>
      </c>
      <c r="G7" s="24">
        <v>0</v>
      </c>
      <c r="H7" s="24" t="s">
        <v>97</v>
      </c>
      <c r="I7" s="24" t="s">
        <v>98</v>
      </c>
      <c r="J7" s="24" t="s">
        <v>99</v>
      </c>
      <c r="K7" s="24" t="s">
        <v>100</v>
      </c>
      <c r="L7" s="24" t="s">
        <v>101</v>
      </c>
      <c r="M7" s="24" t="s">
        <v>102</v>
      </c>
      <c r="N7" s="25" t="s">
        <v>103</v>
      </c>
      <c r="O7" s="25" t="s">
        <v>104</v>
      </c>
      <c r="P7" s="25">
        <v>100</v>
      </c>
      <c r="Q7" s="25">
        <v>3630</v>
      </c>
      <c r="R7" s="25">
        <v>323</v>
      </c>
      <c r="S7" s="25">
        <v>9.7799999999999994</v>
      </c>
      <c r="T7" s="25">
        <v>33.03</v>
      </c>
      <c r="U7" s="25">
        <v>321</v>
      </c>
      <c r="V7" s="25">
        <v>1.75</v>
      </c>
      <c r="W7" s="25">
        <v>183.43</v>
      </c>
      <c r="X7" s="25">
        <v>106.05</v>
      </c>
      <c r="Y7" s="25">
        <v>118.34</v>
      </c>
      <c r="Z7" s="25">
        <v>100.48</v>
      </c>
      <c r="AA7" s="25">
        <v>116.06</v>
      </c>
      <c r="AB7" s="25">
        <v>102.94</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27.19</v>
      </c>
      <c r="BI7" s="25">
        <v>61.36</v>
      </c>
      <c r="BJ7" s="25">
        <v>1183.92</v>
      </c>
      <c r="BK7" s="25">
        <v>1128.72</v>
      </c>
      <c r="BL7" s="25">
        <v>1125.25</v>
      </c>
      <c r="BM7" s="25">
        <v>1157.05</v>
      </c>
      <c r="BN7" s="25">
        <v>1228.8</v>
      </c>
      <c r="BO7" s="25">
        <v>1045.2</v>
      </c>
      <c r="BP7" s="25">
        <v>106.05</v>
      </c>
      <c r="BQ7" s="25">
        <v>118.34</v>
      </c>
      <c r="BR7" s="25">
        <v>105.49</v>
      </c>
      <c r="BS7" s="25">
        <v>193.6</v>
      </c>
      <c r="BT7" s="25">
        <v>54.78</v>
      </c>
      <c r="BU7" s="25">
        <v>42.5</v>
      </c>
      <c r="BV7" s="25">
        <v>41.84</v>
      </c>
      <c r="BW7" s="25">
        <v>41.44</v>
      </c>
      <c r="BX7" s="25">
        <v>37.65</v>
      </c>
      <c r="BY7" s="25">
        <v>37.31</v>
      </c>
      <c r="BZ7" s="25">
        <v>49.51</v>
      </c>
      <c r="CA7" s="25">
        <v>216.02</v>
      </c>
      <c r="CB7" s="25">
        <v>184.22</v>
      </c>
      <c r="CC7" s="25">
        <v>211.52</v>
      </c>
      <c r="CD7" s="25">
        <v>154.66999999999999</v>
      </c>
      <c r="CE7" s="25">
        <v>417.02</v>
      </c>
      <c r="CF7" s="25">
        <v>377.72</v>
      </c>
      <c r="CG7" s="25">
        <v>390.47</v>
      </c>
      <c r="CH7" s="25">
        <v>403.61</v>
      </c>
      <c r="CI7" s="25">
        <v>442.82</v>
      </c>
      <c r="CJ7" s="25">
        <v>425.76</v>
      </c>
      <c r="CK7" s="25">
        <v>317.14</v>
      </c>
      <c r="CL7" s="25">
        <v>20.079999999999998</v>
      </c>
      <c r="CM7" s="25">
        <v>20.13</v>
      </c>
      <c r="CN7" s="25">
        <v>15.93</v>
      </c>
      <c r="CO7" s="25">
        <v>15.62</v>
      </c>
      <c r="CP7" s="25">
        <v>10.86</v>
      </c>
      <c r="CQ7" s="25">
        <v>48.01</v>
      </c>
      <c r="CR7" s="25">
        <v>49.08</v>
      </c>
      <c r="CS7" s="25">
        <v>51.46</v>
      </c>
      <c r="CT7" s="25">
        <v>51.84</v>
      </c>
      <c r="CU7" s="25">
        <v>52.34</v>
      </c>
      <c r="CV7" s="25">
        <v>55</v>
      </c>
      <c r="CW7" s="25">
        <v>57.41</v>
      </c>
      <c r="CX7" s="25">
        <v>57.41</v>
      </c>
      <c r="CY7" s="25">
        <v>72.17</v>
      </c>
      <c r="CZ7" s="25">
        <v>72.23</v>
      </c>
      <c r="DA7" s="25">
        <v>99.1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113</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広朗</dc:creator>
  <cp:lastModifiedBy>河内 則子</cp:lastModifiedBy>
  <cp:lastPrinted>2025-02-19T06:23:57Z</cp:lastPrinted>
  <dcterms:created xsi:type="dcterms:W3CDTF">2025-02-19T06:24:13Z</dcterms:created>
  <dcterms:modified xsi:type="dcterms:W3CDTF">2025-03-07T11:35:05Z</dcterms:modified>
</cp:coreProperties>
</file>