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計算①" sheetId="3" r:id="rId1"/>
    <sheet name="計算②" sheetId="5" r:id="rId2"/>
    <sheet name="計算③" sheetId="6" r:id="rId3"/>
    <sheet name="計算④" sheetId="7" r:id="rId4"/>
    <sheet name="計算⑤" sheetId="4" r:id="rId5"/>
    <sheet name="計算⑥" sheetId="8" r:id="rId6"/>
    <sheet name="計算⑦" sheetId="9" r:id="rId7"/>
    <sheet name="計算⑧" sheetId="10" r:id="rId8"/>
  </sheets>
  <definedNames>
    <definedName name="_xlnm.Print_Area" localSheetId="0">計算①!$A$1:$S$44</definedName>
    <definedName name="_xlnm.Print_Area" localSheetId="1">計算②!$A$1:$S$38</definedName>
    <definedName name="_xlnm.Print_Area" localSheetId="2">計算③!$A$1:$S$39</definedName>
    <definedName name="_xlnm.Print_Area" localSheetId="3">計算④!$A$1:$O$39</definedName>
    <definedName name="_xlnm.Print_Area" localSheetId="4">計算⑤!$A$1:$U$28</definedName>
    <definedName name="_xlnm.Print_Area" localSheetId="5">計算⑥!$A$1:$U$34</definedName>
    <definedName name="_xlnm.Print_Area" localSheetId="6">計算⑦!$A$1:$U$33</definedName>
    <definedName name="_xlnm.Print_Area" localSheetId="7">計算⑧!$A$1:$AA$33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6" l="1"/>
  <c r="L19" i="7" l="1"/>
  <c r="M17" i="10" l="1"/>
  <c r="M32" i="10"/>
  <c r="C13" i="10"/>
  <c r="C28" i="10"/>
  <c r="C13" i="9"/>
  <c r="C28" i="9"/>
  <c r="H32" i="9" s="1"/>
  <c r="L32" i="9" s="1"/>
  <c r="S32" i="9" s="1"/>
  <c r="C13" i="8"/>
  <c r="H17" i="8" s="1"/>
  <c r="L17" i="8" s="1"/>
  <c r="S17" i="8" s="1"/>
  <c r="C29" i="8"/>
  <c r="H33" i="8" s="1"/>
  <c r="L33" i="8" s="1"/>
  <c r="S33" i="8" s="1"/>
  <c r="H17" i="9" l="1"/>
  <c r="L17" i="9" s="1"/>
  <c r="S17" i="9" s="1"/>
  <c r="C15" i="7"/>
  <c r="C33" i="7"/>
  <c r="L37" i="7" s="1"/>
  <c r="J19" i="6"/>
  <c r="Q19" i="6" s="1"/>
  <c r="C33" i="6"/>
  <c r="J37" i="6" s="1"/>
  <c r="Q37" i="6" s="1"/>
  <c r="C15" i="5"/>
  <c r="J19" i="5" s="1"/>
  <c r="C32" i="5" l="1"/>
  <c r="J36" i="5" s="1"/>
  <c r="Q19" i="5" l="1"/>
  <c r="Q36" i="5"/>
  <c r="L42" i="3"/>
  <c r="L13" i="4"/>
  <c r="S13" i="4" s="1"/>
  <c r="L12" i="4"/>
  <c r="S12" i="4" s="1"/>
  <c r="J14" i="3"/>
  <c r="Q14" i="3" s="1"/>
  <c r="J13" i="3"/>
  <c r="Q13" i="3" s="1"/>
  <c r="J21" i="3"/>
  <c r="N21" i="3" s="1"/>
  <c r="J20" i="3"/>
  <c r="N20" i="3" s="1"/>
  <c r="Q21" i="3" l="1"/>
  <c r="Q20" i="3"/>
  <c r="L25" i="4"/>
  <c r="S25" i="4" s="1"/>
  <c r="L26" i="4"/>
  <c r="S26" i="4" s="1"/>
  <c r="L41" i="3" l="1"/>
  <c r="J42" i="3"/>
  <c r="N42" i="3" s="1"/>
  <c r="J41" i="3"/>
  <c r="N41" i="3" s="1"/>
  <c r="J35" i="3"/>
  <c r="Q35" i="3" s="1"/>
  <c r="J34" i="3"/>
  <c r="Q34" i="3" s="1"/>
  <c r="Q41" i="3" l="1"/>
  <c r="Q42" i="3"/>
</calcChain>
</file>

<file path=xl/comments1.xml><?xml version="1.0" encoding="utf-8"?>
<comments xmlns="http://schemas.openxmlformats.org/spreadsheetml/2006/main">
  <authors>
    <author>作成者</author>
  </authors>
  <commentList>
    <comment ref="C8" authorId="0" shapeId="0">
      <text>
        <r>
          <rPr>
            <b/>
            <sz val="14"/>
            <color indexed="81"/>
            <rFont val="Meiryo UI"/>
            <family val="3"/>
            <charset val="128"/>
          </rPr>
          <t>日数は21日で固定です</t>
        </r>
      </text>
    </comment>
    <comment ref="C29" authorId="0" shapeId="0">
      <text>
        <r>
          <rPr>
            <b/>
            <sz val="14"/>
            <color indexed="81"/>
            <rFont val="Meiryo UI"/>
            <family val="3"/>
            <charset val="128"/>
          </rPr>
          <t>日数は21日で固定です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8" authorId="0" shapeId="0">
      <text>
        <r>
          <rPr>
            <b/>
            <sz val="14"/>
            <color indexed="81"/>
            <rFont val="Meiryo UI"/>
            <family val="3"/>
            <charset val="128"/>
          </rPr>
          <t>日数は21日で固定です</t>
        </r>
      </text>
    </comment>
    <comment ref="C26" authorId="0" shapeId="0">
      <text>
        <r>
          <rPr>
            <b/>
            <sz val="14"/>
            <color indexed="81"/>
            <rFont val="Meiryo UI"/>
            <family val="3"/>
            <charset val="128"/>
          </rPr>
          <t>日数は21日で固定です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8" authorId="0" shapeId="0">
      <text>
        <r>
          <rPr>
            <b/>
            <sz val="14"/>
            <color indexed="81"/>
            <rFont val="Meiryo UI"/>
            <family val="3"/>
            <charset val="128"/>
          </rPr>
          <t>日数は21日で固定です</t>
        </r>
      </text>
    </comment>
    <comment ref="C27" authorId="0" shapeId="0">
      <text>
        <r>
          <rPr>
            <b/>
            <sz val="14"/>
            <color indexed="81"/>
            <rFont val="Meiryo UI"/>
            <family val="3"/>
            <charset val="128"/>
          </rPr>
          <t>日数は21日で固定です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C8" authorId="0" shapeId="0">
      <text>
        <r>
          <rPr>
            <b/>
            <sz val="14"/>
            <color indexed="81"/>
            <rFont val="Meiryo UI"/>
            <family val="3"/>
            <charset val="128"/>
          </rPr>
          <t>日数は21日で固定です</t>
        </r>
      </text>
    </comment>
    <comment ref="C27" authorId="0" shapeId="0">
      <text>
        <r>
          <rPr>
            <b/>
            <sz val="14"/>
            <color indexed="81"/>
            <rFont val="Meiryo UI"/>
            <family val="3"/>
            <charset val="128"/>
          </rPr>
          <t>日数は21日で固定です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C8" authorId="0" shapeId="0">
      <text>
        <r>
          <rPr>
            <b/>
            <sz val="14"/>
            <color indexed="81"/>
            <rFont val="Meiryo UI"/>
            <family val="3"/>
            <charset val="128"/>
          </rPr>
          <t>日数は21日で固定です</t>
        </r>
      </text>
    </comment>
    <comment ref="C21" authorId="0" shapeId="0">
      <text>
        <r>
          <rPr>
            <b/>
            <sz val="14"/>
            <color indexed="81"/>
            <rFont val="Meiryo UI"/>
            <family val="3"/>
            <charset val="128"/>
          </rPr>
          <t>日数は21日で固定です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C8" authorId="0" shapeId="0">
      <text>
        <r>
          <rPr>
            <b/>
            <sz val="14"/>
            <color indexed="81"/>
            <rFont val="Meiryo UI"/>
            <family val="3"/>
            <charset val="128"/>
          </rPr>
          <t>日数は21日で固定です</t>
        </r>
      </text>
    </comment>
    <comment ref="C24" authorId="0" shapeId="0">
      <text>
        <r>
          <rPr>
            <b/>
            <sz val="14"/>
            <color indexed="81"/>
            <rFont val="Meiryo UI"/>
            <family val="3"/>
            <charset val="128"/>
          </rPr>
          <t>日数は21日で固定です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C8" authorId="0" shapeId="0">
      <text>
        <r>
          <rPr>
            <b/>
            <sz val="14"/>
            <color indexed="81"/>
            <rFont val="Meiryo UI"/>
            <family val="3"/>
            <charset val="128"/>
          </rPr>
          <t>日数は21日で固定です</t>
        </r>
      </text>
    </comment>
    <comment ref="C23" authorId="0" shapeId="0">
      <text>
        <r>
          <rPr>
            <b/>
            <sz val="14"/>
            <color indexed="81"/>
            <rFont val="Meiryo UI"/>
            <family val="3"/>
            <charset val="128"/>
          </rPr>
          <t>日数は21日で固定です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C8" authorId="0" shapeId="0">
      <text>
        <r>
          <rPr>
            <b/>
            <sz val="14"/>
            <color indexed="81"/>
            <rFont val="Meiryo UI"/>
            <family val="3"/>
            <charset val="128"/>
          </rPr>
          <t>日数は21日で固定です</t>
        </r>
      </text>
    </comment>
    <comment ref="C23" authorId="0" shapeId="0">
      <text>
        <r>
          <rPr>
            <b/>
            <sz val="14"/>
            <color indexed="81"/>
            <rFont val="Meiryo UI"/>
            <family val="3"/>
            <charset val="128"/>
          </rPr>
          <t>日数は21日で固定です</t>
        </r>
      </text>
    </comment>
  </commentList>
</comments>
</file>

<file path=xl/sharedStrings.xml><?xml version="1.0" encoding="utf-8"?>
<sst xmlns="http://schemas.openxmlformats.org/spreadsheetml/2006/main" count="617" uniqueCount="103">
  <si>
    <t>※本計算補助シートはあくまで申請の際の参考とするためものであり、計算結果がそのまま支給額になるものではありません。</t>
    <rPh sb="1" eb="2">
      <t>ホン</t>
    </rPh>
    <rPh sb="2" eb="4">
      <t>ケイサン</t>
    </rPh>
    <rPh sb="4" eb="6">
      <t>ホジョ</t>
    </rPh>
    <rPh sb="14" eb="16">
      <t>シンセイ</t>
    </rPh>
    <rPh sb="17" eb="18">
      <t>サイ</t>
    </rPh>
    <rPh sb="19" eb="21">
      <t>サンコウ</t>
    </rPh>
    <rPh sb="32" eb="34">
      <t>ケイサン</t>
    </rPh>
    <rPh sb="34" eb="36">
      <t>ケッカ</t>
    </rPh>
    <rPh sb="41" eb="43">
      <t>シキュウ</t>
    </rPh>
    <rPh sb="43" eb="44">
      <t>ガク</t>
    </rPh>
    <phoneticPr fontId="2"/>
  </si>
  <si>
    <t>A</t>
    <phoneticPr fontId="2"/>
  </si>
  <si>
    <t>円</t>
    <rPh sb="0" eb="1">
      <t>エン</t>
    </rPh>
    <phoneticPr fontId="2"/>
  </si>
  <si>
    <t>C</t>
    <phoneticPr fontId="2"/>
  </si>
  <si>
    <t>日</t>
    <rPh sb="0" eb="1">
      <t>ヒ</t>
    </rPh>
    <phoneticPr fontId="2"/>
  </si>
  <si>
    <t>B</t>
    <phoneticPr fontId="2"/>
  </si>
  <si>
    <t>年間売上高方式</t>
    <phoneticPr fontId="2"/>
  </si>
  <si>
    <t>E</t>
    <phoneticPr fontId="2"/>
  </si>
  <si>
    <t>減少額</t>
    <rPh sb="0" eb="2">
      <t>ゲンショウ</t>
    </rPh>
    <rPh sb="2" eb="3">
      <t>ガク</t>
    </rPh>
    <phoneticPr fontId="2"/>
  </si>
  <si>
    <t>↓黄色のセルを入力してください。</t>
    <phoneticPr fontId="2"/>
  </si>
  <si>
    <t>・法人：令和元年度の法人税の確定申告書別表一の控え
・個人事業主：令和元年度の所得税の確定申告書第一表（AまたはB）の控え</t>
    <rPh sb="1" eb="3">
      <t>ホウジン</t>
    </rPh>
    <rPh sb="4" eb="6">
      <t>レイワ</t>
    </rPh>
    <rPh sb="6" eb="8">
      <t>ガンネン</t>
    </rPh>
    <rPh sb="8" eb="9">
      <t>ド</t>
    </rPh>
    <rPh sb="10" eb="13">
      <t>ホウジンゼイ</t>
    </rPh>
    <rPh sb="14" eb="16">
      <t>カクテイ</t>
    </rPh>
    <rPh sb="16" eb="18">
      <t>シンコク</t>
    </rPh>
    <rPh sb="18" eb="19">
      <t>ショ</t>
    </rPh>
    <rPh sb="19" eb="21">
      <t>ベッピョウ</t>
    </rPh>
    <rPh sb="21" eb="22">
      <t>イチ</t>
    </rPh>
    <rPh sb="23" eb="24">
      <t>ヒカ</t>
    </rPh>
    <rPh sb="27" eb="29">
      <t>コジン</t>
    </rPh>
    <rPh sb="29" eb="32">
      <t>ジギョウヌシ</t>
    </rPh>
    <rPh sb="33" eb="35">
      <t>レイワ</t>
    </rPh>
    <rPh sb="35" eb="37">
      <t>ガンネン</t>
    </rPh>
    <rPh sb="37" eb="38">
      <t>ド</t>
    </rPh>
    <rPh sb="39" eb="42">
      <t>ショトクゼイ</t>
    </rPh>
    <rPh sb="43" eb="45">
      <t>カクテイ</t>
    </rPh>
    <rPh sb="45" eb="47">
      <t>シンコク</t>
    </rPh>
    <rPh sb="47" eb="48">
      <t>ショ</t>
    </rPh>
    <rPh sb="48" eb="50">
      <t>ダイイチ</t>
    </rPh>
    <rPh sb="50" eb="51">
      <t>ヒョウ</t>
    </rPh>
    <rPh sb="59" eb="60">
      <t>ヒカ</t>
    </rPh>
    <phoneticPr fontId="2"/>
  </si>
  <si>
    <t>・法人：令和2年度の法人税の確定申告書別表一の控え
・個人事業主：令和2年度の所得税の確定申告書第一表（AまたはB）の控え</t>
    <rPh sb="1" eb="3">
      <t>ホウジン</t>
    </rPh>
    <rPh sb="4" eb="6">
      <t>レイワ</t>
    </rPh>
    <rPh sb="7" eb="9">
      <t>ネンド</t>
    </rPh>
    <rPh sb="8" eb="9">
      <t>ド</t>
    </rPh>
    <rPh sb="10" eb="13">
      <t>ホウジンゼイ</t>
    </rPh>
    <rPh sb="14" eb="16">
      <t>カクテイ</t>
    </rPh>
    <rPh sb="16" eb="18">
      <t>シンコク</t>
    </rPh>
    <rPh sb="18" eb="19">
      <t>ショ</t>
    </rPh>
    <rPh sb="19" eb="21">
      <t>ベッピョウ</t>
    </rPh>
    <rPh sb="21" eb="22">
      <t>イチ</t>
    </rPh>
    <rPh sb="23" eb="24">
      <t>ヒカ</t>
    </rPh>
    <rPh sb="27" eb="29">
      <t>コジン</t>
    </rPh>
    <rPh sb="29" eb="32">
      <t>ジギョウヌシ</t>
    </rPh>
    <rPh sb="33" eb="35">
      <t>レイワ</t>
    </rPh>
    <rPh sb="36" eb="38">
      <t>ネンド</t>
    </rPh>
    <rPh sb="37" eb="38">
      <t>ド</t>
    </rPh>
    <rPh sb="39" eb="42">
      <t>ショトクゼイ</t>
    </rPh>
    <rPh sb="43" eb="45">
      <t>カクテイ</t>
    </rPh>
    <rPh sb="45" eb="47">
      <t>シンコク</t>
    </rPh>
    <rPh sb="47" eb="48">
      <t>ショ</t>
    </rPh>
    <rPh sb="48" eb="50">
      <t>ダイイチ</t>
    </rPh>
    <rPh sb="50" eb="51">
      <t>ヒョウ</t>
    </rPh>
    <rPh sb="59" eb="60">
      <t>ヒカ</t>
    </rPh>
    <phoneticPr fontId="2"/>
  </si>
  <si>
    <t>*複数施設を経営している、飲食部門以外の売上がある場合は、施設ごとの
「飲食店部門の売上高がわかる売上台帳等の帳簿の写し」 を追加で提出してください。</t>
    <phoneticPr fontId="2"/>
  </si>
  <si>
    <t>・ 法人：①令和元年度の法人税の確定申告書別表一の控え
　　　　　 ②法人事業概況説明書（月別売上高）の控え
・ 個人事業主：①令和元年度の所得税の確定申告書第一表（AまたはB）の控え
                      ②青色申告決算書（月別売上高）の控え</t>
    <phoneticPr fontId="2"/>
  </si>
  <si>
    <t>・法人：①令和元年度又は令和2年度の法人税の確定申告書別表一の控え
　　　　　②法人事業概況説明書（月別売上高）の控え
　　　　　③今年の4月・5月の飲食店部門の売上高がわかる売上台帳等の帳簿の写し
・ 個人事業主：①令和元年度又は令和2年度の所得税の確定申告書第一表
　　　　　　　　　　（AまたはB）の控え
                       ②青色申告決算書（月別売上高）の控え
　　　　　　　　　  ③今年の4月・5月の飲食店部門の売上高がわかる売上台帳等の
                          帳簿の写し</t>
    <rPh sb="10" eb="11">
      <t>マタ</t>
    </rPh>
    <rPh sb="12" eb="14">
      <t>レイワ</t>
    </rPh>
    <rPh sb="15" eb="16">
      <t>ネン</t>
    </rPh>
    <rPh sb="16" eb="17">
      <t>ド</t>
    </rPh>
    <phoneticPr fontId="2"/>
  </si>
  <si>
    <t>・ 法人：①令和2年度の法人税の確定申告書別表一の控え
　　　　　 ②法人事業概況説明書（月別売上高）の控え
・ 個人事業主：①令和2年度の所得税の確定申告書第一表（AまたはB）の控え
                       ②青色申告決算書（月別売上高）の控え</t>
    <phoneticPr fontId="2"/>
  </si>
  <si>
    <t>1施設当たりの協力金支給額計算フローチャート対応部分</t>
    <rPh sb="22" eb="24">
      <t>タイオウ</t>
    </rPh>
    <rPh sb="24" eb="26">
      <t>ブブン</t>
    </rPh>
    <phoneticPr fontId="2"/>
  </si>
  <si>
    <t>ア．</t>
    <phoneticPr fontId="2"/>
  </si>
  <si>
    <t>イ．</t>
    <phoneticPr fontId="2"/>
  </si>
  <si>
    <t>ウ．</t>
    <phoneticPr fontId="2"/>
  </si>
  <si>
    <t>エ．</t>
    <phoneticPr fontId="2"/>
  </si>
  <si>
    <t>オ．</t>
    <phoneticPr fontId="2"/>
  </si>
  <si>
    <t>カ．</t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</si>
  <si>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</si>
  <si>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</si>
  <si>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</si>
  <si>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</si>
  <si>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支給額計算に使用する提出書類*</t>
    <rPh sb="0" eb="3">
      <t>シキュウガク</t>
    </rPh>
    <rPh sb="3" eb="5">
      <t>ケイサン</t>
    </rPh>
    <rPh sb="6" eb="8">
      <t>シヨウ</t>
    </rPh>
    <rPh sb="10" eb="12">
      <t>テイシュツ</t>
    </rPh>
    <rPh sb="12" eb="14">
      <t>ショルイ</t>
    </rPh>
    <phoneticPr fontId="2"/>
  </si>
  <si>
    <t>1日当たりの協力金額</t>
    <rPh sb="1" eb="2">
      <t>ヒ</t>
    </rPh>
    <rPh sb="2" eb="3">
      <t>ア</t>
    </rPh>
    <rPh sb="6" eb="8">
      <t>キョウリョク</t>
    </rPh>
    <rPh sb="8" eb="10">
      <t>キンガク</t>
    </rPh>
    <phoneticPr fontId="2"/>
  </si>
  <si>
    <t>【売上高方式】</t>
    <rPh sb="1" eb="6">
      <t>ウリアゲタカホウシキ</t>
    </rPh>
    <phoneticPr fontId="2"/>
  </si>
  <si>
    <t>1施設当たりの協力金支給額</t>
    <rPh sb="1" eb="3">
      <t>シセツ</t>
    </rPh>
    <rPh sb="3" eb="4">
      <t>ア</t>
    </rPh>
    <rPh sb="10" eb="12">
      <t>シキュウ</t>
    </rPh>
    <rPh sb="12" eb="13">
      <t>ガク</t>
    </rPh>
    <phoneticPr fontId="2"/>
  </si>
  <si>
    <r>
      <t>※記入する売上高は</t>
    </r>
    <r>
      <rPr>
        <b/>
        <u/>
        <sz val="19"/>
        <color rgb="FFFF0000"/>
        <rFont val="Meiryo UI"/>
        <family val="3"/>
        <charset val="128"/>
      </rPr>
      <t>消費税及び地方消費税を除いた金額</t>
    </r>
    <r>
      <rPr>
        <b/>
        <sz val="19"/>
        <color rgb="FFFF0000"/>
        <rFont val="Meiryo UI"/>
        <family val="3"/>
        <charset val="128"/>
      </rPr>
      <t>としてください。</t>
    </r>
    <rPh sb="1" eb="3">
      <t>キニュウ</t>
    </rPh>
    <rPh sb="5" eb="7">
      <t>ウリアゲ</t>
    </rPh>
    <rPh sb="7" eb="8">
      <t>ダカ</t>
    </rPh>
    <rPh sb="9" eb="12">
      <t>ショウヒゼイ</t>
    </rPh>
    <rPh sb="12" eb="13">
      <t>オヨ</t>
    </rPh>
    <rPh sb="14" eb="16">
      <t>チホウ</t>
    </rPh>
    <rPh sb="16" eb="19">
      <t>ショウヒゼイ</t>
    </rPh>
    <rPh sb="20" eb="21">
      <t>ノゾ</t>
    </rPh>
    <rPh sb="23" eb="25">
      <t>キンガク</t>
    </rPh>
    <phoneticPr fontId="2"/>
  </si>
  <si>
    <t>D</t>
    <phoneticPr fontId="2"/>
  </si>
  <si>
    <t>■売上高方式</t>
    <rPh sb="1" eb="4">
      <t>ウリアゲダカ</t>
    </rPh>
    <rPh sb="4" eb="6">
      <t>ホウシキガンネン</t>
    </rPh>
    <phoneticPr fontId="2"/>
  </si>
  <si>
    <t>売上高</t>
    <rPh sb="0" eb="2">
      <t>ウリアゲ</t>
    </rPh>
    <rPh sb="2" eb="3">
      <t>ダカ</t>
    </rPh>
    <phoneticPr fontId="2"/>
  </si>
  <si>
    <t>1日当たりの
協力金額</t>
    <phoneticPr fontId="2"/>
  </si>
  <si>
    <t>■売上高減少方式</t>
    <rPh sb="4" eb="6">
      <t>ゲンショウ</t>
    </rPh>
    <phoneticPr fontId="2"/>
  </si>
  <si>
    <t>1施設当たりの協力金支給額</t>
  </si>
  <si>
    <t>（自動）</t>
    <rPh sb="1" eb="3">
      <t>ジドウ</t>
    </rPh>
    <phoneticPr fontId="2"/>
  </si>
  <si>
    <t>CとEの
比較</t>
    <rPh sb="5" eb="7">
      <t>ヒカク</t>
    </rPh>
    <phoneticPr fontId="2"/>
  </si>
  <si>
    <t>DとEの
比較</t>
    <rPh sb="5" eb="7">
      <t>ヒカク</t>
    </rPh>
    <phoneticPr fontId="2"/>
  </si>
  <si>
    <t>■要請協力日数</t>
    <rPh sb="3" eb="5">
      <t>キョウリョク</t>
    </rPh>
    <rPh sb="5" eb="7">
      <t>ニッスウ</t>
    </rPh>
    <phoneticPr fontId="2"/>
  </si>
  <si>
    <t>要請協力期間</t>
    <rPh sb="0" eb="2">
      <t>ヨウセイ</t>
    </rPh>
    <rPh sb="2" eb="4">
      <t>キョウリョク</t>
    </rPh>
    <rPh sb="4" eb="6">
      <t>キカン</t>
    </rPh>
    <phoneticPr fontId="2"/>
  </si>
  <si>
    <t>日</t>
    <rPh sb="0" eb="1">
      <t>ニチ</t>
    </rPh>
    <phoneticPr fontId="2"/>
  </si>
  <si>
    <t>■売上高方式（年間）</t>
    <rPh sb="1" eb="4">
      <t>ウリアゲダカ</t>
    </rPh>
    <rPh sb="4" eb="6">
      <t>ホウシキガンネン</t>
    </rPh>
    <rPh sb="7" eb="9">
      <t>ネンカン</t>
    </rPh>
    <phoneticPr fontId="2"/>
  </si>
  <si>
    <r>
      <t>計算シート①【5時～</t>
    </r>
    <r>
      <rPr>
        <b/>
        <u/>
        <sz val="24"/>
        <color theme="0"/>
        <rFont val="Meiryo UI"/>
        <family val="3"/>
        <charset val="128"/>
      </rPr>
      <t>21時まで</t>
    </r>
    <r>
      <rPr>
        <b/>
        <sz val="24"/>
        <color theme="0"/>
        <rFont val="Meiryo UI"/>
        <family val="3"/>
        <charset val="128"/>
      </rPr>
      <t>の時間短縮営業場合】</t>
    </r>
    <rPh sb="0" eb="2">
      <t>ケイサン</t>
    </rPh>
    <rPh sb="8" eb="9">
      <t>ジ</t>
    </rPh>
    <rPh sb="12" eb="13">
      <t>ジ</t>
    </rPh>
    <rPh sb="16" eb="18">
      <t>ジカン</t>
    </rPh>
    <rPh sb="18" eb="20">
      <t>タンシュク</t>
    </rPh>
    <rPh sb="20" eb="22">
      <t>エイギョウ</t>
    </rPh>
    <rPh sb="22" eb="24">
      <t>バアイ</t>
    </rPh>
    <phoneticPr fontId="2"/>
  </si>
  <si>
    <r>
      <t>計算シート①【5時～</t>
    </r>
    <r>
      <rPr>
        <b/>
        <u/>
        <sz val="24"/>
        <color theme="0"/>
        <rFont val="Meiryo UI"/>
        <family val="3"/>
        <charset val="128"/>
      </rPr>
      <t>20時まで</t>
    </r>
    <r>
      <rPr>
        <b/>
        <sz val="24"/>
        <color theme="0"/>
        <rFont val="Meiryo UI"/>
        <family val="3"/>
        <charset val="128"/>
      </rPr>
      <t>の時間短縮営業場合】</t>
    </r>
    <rPh sb="0" eb="2">
      <t>ケイサン</t>
    </rPh>
    <rPh sb="8" eb="9">
      <t>ジ</t>
    </rPh>
    <rPh sb="12" eb="13">
      <t>ジ</t>
    </rPh>
    <rPh sb="16" eb="18">
      <t>ジカン</t>
    </rPh>
    <rPh sb="18" eb="20">
      <t>タンシュク</t>
    </rPh>
    <rPh sb="20" eb="22">
      <t>エイギョウ</t>
    </rPh>
    <rPh sb="22" eb="24">
      <t>バアイ</t>
    </rPh>
    <phoneticPr fontId="2"/>
  </si>
  <si>
    <t>【計算シート①】　1施設当たりの協力金支給額まるわかりシート</t>
    <rPh sb="1" eb="3">
      <t>ケイサン</t>
    </rPh>
    <rPh sb="10" eb="12">
      <t>シセツ</t>
    </rPh>
    <rPh sb="12" eb="13">
      <t>ア</t>
    </rPh>
    <rPh sb="16" eb="19">
      <t>キョウリョクキン</t>
    </rPh>
    <rPh sb="19" eb="21">
      <t>シキュウ</t>
    </rPh>
    <rPh sb="21" eb="22">
      <t>ガク</t>
    </rPh>
    <phoneticPr fontId="2"/>
  </si>
  <si>
    <t>（固定）</t>
    <rPh sb="1" eb="3">
      <t>コテイ</t>
    </rPh>
    <phoneticPr fontId="2"/>
  </si>
  <si>
    <t>上限額※</t>
    <rPh sb="0" eb="3">
      <t>ジョウゲンガク</t>
    </rPh>
    <phoneticPr fontId="2"/>
  </si>
  <si>
    <t>※上限額：20万円</t>
    <rPh sb="1" eb="4">
      <t>ジョウゲンガク</t>
    </rPh>
    <rPh sb="7" eb="8">
      <t>マン</t>
    </rPh>
    <rPh sb="8" eb="9">
      <t>エン</t>
    </rPh>
    <phoneticPr fontId="2"/>
  </si>
  <si>
    <r>
      <t>計算シート⑤【5時～</t>
    </r>
    <r>
      <rPr>
        <b/>
        <u/>
        <sz val="24"/>
        <color theme="0"/>
        <rFont val="Meiryo UI"/>
        <family val="3"/>
        <charset val="128"/>
      </rPr>
      <t>21時まで</t>
    </r>
    <r>
      <rPr>
        <b/>
        <sz val="24"/>
        <color theme="0"/>
        <rFont val="Meiryo UI"/>
        <family val="3"/>
        <charset val="128"/>
      </rPr>
      <t>の時間短縮営業場合】</t>
    </r>
    <rPh sb="0" eb="2">
      <t>ケイサン</t>
    </rPh>
    <rPh sb="8" eb="9">
      <t>ジ</t>
    </rPh>
    <rPh sb="12" eb="13">
      <t>ジ</t>
    </rPh>
    <rPh sb="16" eb="18">
      <t>ジカン</t>
    </rPh>
    <rPh sb="18" eb="20">
      <t>タンシュク</t>
    </rPh>
    <rPh sb="20" eb="22">
      <t>エイギョウ</t>
    </rPh>
    <rPh sb="22" eb="24">
      <t>バアイ</t>
    </rPh>
    <phoneticPr fontId="2"/>
  </si>
  <si>
    <t>【計算シート⑤】　1施設当たりの協力金支給額まるわかりシート</t>
    <phoneticPr fontId="2"/>
  </si>
  <si>
    <r>
      <t>計算シート⑤【5時～</t>
    </r>
    <r>
      <rPr>
        <b/>
        <u/>
        <sz val="24"/>
        <color theme="0"/>
        <rFont val="Meiryo UI"/>
        <family val="3"/>
        <charset val="128"/>
      </rPr>
      <t>20時まで</t>
    </r>
    <r>
      <rPr>
        <b/>
        <sz val="24"/>
        <color theme="0"/>
        <rFont val="Meiryo UI"/>
        <family val="3"/>
        <charset val="128"/>
      </rPr>
      <t>の時間短縮営業場合】</t>
    </r>
    <rPh sb="0" eb="2">
      <t>ケイサン</t>
    </rPh>
    <rPh sb="8" eb="9">
      <t>ジ</t>
    </rPh>
    <rPh sb="12" eb="13">
      <t>ジ</t>
    </rPh>
    <rPh sb="16" eb="18">
      <t>ジカン</t>
    </rPh>
    <rPh sb="18" eb="20">
      <t>タンシュク</t>
    </rPh>
    <rPh sb="20" eb="22">
      <t>エイギョウ</t>
    </rPh>
    <rPh sb="22" eb="24">
      <t>バアイ</t>
    </rPh>
    <phoneticPr fontId="2"/>
  </si>
  <si>
    <t>【計算シート②】　1施設当たりの協力金支給額まるわかりシート</t>
    <rPh sb="1" eb="3">
      <t>ケイサン</t>
    </rPh>
    <rPh sb="10" eb="12">
      <t>シセツ</t>
    </rPh>
    <rPh sb="12" eb="13">
      <t>ア</t>
    </rPh>
    <rPh sb="16" eb="19">
      <t>キョウリョクキン</t>
    </rPh>
    <rPh sb="19" eb="21">
      <t>シキュウ</t>
    </rPh>
    <rPh sb="21" eb="22">
      <t>ガク</t>
    </rPh>
    <phoneticPr fontId="2"/>
  </si>
  <si>
    <r>
      <t>計算シート②【5時～</t>
    </r>
    <r>
      <rPr>
        <b/>
        <u/>
        <sz val="24"/>
        <color theme="0"/>
        <rFont val="Meiryo UI"/>
        <family val="3"/>
        <charset val="128"/>
      </rPr>
      <t>21時まで</t>
    </r>
    <r>
      <rPr>
        <b/>
        <sz val="24"/>
        <color theme="0"/>
        <rFont val="Meiryo UI"/>
        <family val="3"/>
        <charset val="128"/>
      </rPr>
      <t>の時間短縮営業場合】</t>
    </r>
    <rPh sb="0" eb="2">
      <t>ケイサン</t>
    </rPh>
    <rPh sb="8" eb="9">
      <t>ジ</t>
    </rPh>
    <rPh sb="12" eb="13">
      <t>ジ</t>
    </rPh>
    <rPh sb="16" eb="18">
      <t>ジカン</t>
    </rPh>
    <rPh sb="18" eb="20">
      <t>タンシュク</t>
    </rPh>
    <rPh sb="20" eb="22">
      <t>エイギョウ</t>
    </rPh>
    <rPh sb="22" eb="24">
      <t>バアイ</t>
    </rPh>
    <phoneticPr fontId="2"/>
  </si>
  <si>
    <r>
      <t>計算シート②【5時～</t>
    </r>
    <r>
      <rPr>
        <b/>
        <u/>
        <sz val="24"/>
        <color theme="0"/>
        <rFont val="Meiryo UI"/>
        <family val="3"/>
        <charset val="128"/>
      </rPr>
      <t>20時まで</t>
    </r>
    <r>
      <rPr>
        <b/>
        <sz val="24"/>
        <color theme="0"/>
        <rFont val="Meiryo UI"/>
        <family val="3"/>
        <charset val="128"/>
      </rPr>
      <t>の時間短縮営業場合】</t>
    </r>
    <rPh sb="0" eb="2">
      <t>ケイサン</t>
    </rPh>
    <rPh sb="8" eb="9">
      <t>ジ</t>
    </rPh>
    <rPh sb="12" eb="13">
      <t>ジ</t>
    </rPh>
    <rPh sb="16" eb="18">
      <t>ジカン</t>
    </rPh>
    <rPh sb="18" eb="20">
      <t>タンシュク</t>
    </rPh>
    <rPh sb="20" eb="22">
      <t>エイギョウ</t>
    </rPh>
    <rPh sb="22" eb="24">
      <t>バアイ</t>
    </rPh>
    <phoneticPr fontId="2"/>
  </si>
  <si>
    <t>売上高の算出
対象日数</t>
    <rPh sb="0" eb="3">
      <t>ウリアゲダカ</t>
    </rPh>
    <rPh sb="4" eb="6">
      <t>サンシュツ</t>
    </rPh>
    <rPh sb="7" eb="9">
      <t>タイショウ</t>
    </rPh>
    <rPh sb="9" eb="11">
      <t>ニッスウ</t>
    </rPh>
    <phoneticPr fontId="2"/>
  </si>
  <si>
    <t>計算用</t>
    <rPh sb="0" eb="2">
      <t>ケイサン</t>
    </rPh>
    <rPh sb="2" eb="3">
      <t>ヨウ</t>
    </rPh>
    <phoneticPr fontId="2"/>
  </si>
  <si>
    <t>※固定</t>
    <rPh sb="1" eb="3">
      <t>コテイ</t>
    </rPh>
    <phoneticPr fontId="2"/>
  </si>
  <si>
    <r>
      <t>計算シート③【5時～</t>
    </r>
    <r>
      <rPr>
        <b/>
        <u/>
        <sz val="24"/>
        <color theme="0"/>
        <rFont val="Meiryo UI"/>
        <family val="3"/>
        <charset val="128"/>
      </rPr>
      <t>21時まで</t>
    </r>
    <r>
      <rPr>
        <b/>
        <sz val="24"/>
        <color theme="0"/>
        <rFont val="Meiryo UI"/>
        <family val="3"/>
        <charset val="128"/>
      </rPr>
      <t>の時間短縮営業場合】</t>
    </r>
    <rPh sb="0" eb="2">
      <t>ケイサン</t>
    </rPh>
    <rPh sb="8" eb="9">
      <t>ジ</t>
    </rPh>
    <rPh sb="12" eb="13">
      <t>ジ</t>
    </rPh>
    <rPh sb="16" eb="18">
      <t>ジカン</t>
    </rPh>
    <rPh sb="18" eb="20">
      <t>タンシュク</t>
    </rPh>
    <rPh sb="20" eb="22">
      <t>エイギョウ</t>
    </rPh>
    <rPh sb="22" eb="24">
      <t>バアイ</t>
    </rPh>
    <phoneticPr fontId="2"/>
  </si>
  <si>
    <r>
      <t>計算シート③【5時～</t>
    </r>
    <r>
      <rPr>
        <b/>
        <u/>
        <sz val="24"/>
        <color theme="0"/>
        <rFont val="Meiryo UI"/>
        <family val="3"/>
        <charset val="128"/>
      </rPr>
      <t>20時まで</t>
    </r>
    <r>
      <rPr>
        <b/>
        <sz val="24"/>
        <color theme="0"/>
        <rFont val="Meiryo UI"/>
        <family val="3"/>
        <charset val="128"/>
      </rPr>
      <t>の時間短縮営業場合】</t>
    </r>
    <rPh sb="0" eb="2">
      <t>ケイサン</t>
    </rPh>
    <rPh sb="8" eb="9">
      <t>ジ</t>
    </rPh>
    <rPh sb="12" eb="13">
      <t>ジ</t>
    </rPh>
    <rPh sb="16" eb="18">
      <t>ジカン</t>
    </rPh>
    <rPh sb="18" eb="20">
      <t>タンシュク</t>
    </rPh>
    <rPh sb="20" eb="22">
      <t>エイギョウ</t>
    </rPh>
    <rPh sb="22" eb="24">
      <t>バアイ</t>
    </rPh>
    <phoneticPr fontId="2"/>
  </si>
  <si>
    <t>【計算シート③】　1施設当たりの協力金支給額まるわかりシート</t>
    <rPh sb="1" eb="3">
      <t>ケイサン</t>
    </rPh>
    <rPh sb="10" eb="12">
      <t>シセツ</t>
    </rPh>
    <rPh sb="12" eb="13">
      <t>ア</t>
    </rPh>
    <rPh sb="16" eb="19">
      <t>キョウリョクキン</t>
    </rPh>
    <rPh sb="19" eb="21">
      <t>シキュウ</t>
    </rPh>
    <rPh sb="21" eb="22">
      <t>ガク</t>
    </rPh>
    <phoneticPr fontId="2"/>
  </si>
  <si>
    <t>【計算シート④】　1施設当たりの協力金支給額まるわかりシート</t>
    <rPh sb="1" eb="3">
      <t>ケイサン</t>
    </rPh>
    <rPh sb="10" eb="12">
      <t>シセツ</t>
    </rPh>
    <rPh sb="12" eb="13">
      <t>ア</t>
    </rPh>
    <rPh sb="16" eb="19">
      <t>キョウリョクキン</t>
    </rPh>
    <rPh sb="19" eb="21">
      <t>シキュウ</t>
    </rPh>
    <rPh sb="21" eb="22">
      <t>ガク</t>
    </rPh>
    <phoneticPr fontId="2"/>
  </si>
  <si>
    <r>
      <t>計算シート④【5時～</t>
    </r>
    <r>
      <rPr>
        <b/>
        <u/>
        <sz val="24"/>
        <color theme="0"/>
        <rFont val="Meiryo UI"/>
        <family val="3"/>
        <charset val="128"/>
      </rPr>
      <t>21時まで</t>
    </r>
    <r>
      <rPr>
        <b/>
        <sz val="24"/>
        <color theme="0"/>
        <rFont val="Meiryo UI"/>
        <family val="3"/>
        <charset val="128"/>
      </rPr>
      <t>の時間短縮営業場合】</t>
    </r>
    <rPh sb="0" eb="2">
      <t>ケイサン</t>
    </rPh>
    <rPh sb="8" eb="9">
      <t>ジ</t>
    </rPh>
    <rPh sb="12" eb="13">
      <t>ジ</t>
    </rPh>
    <rPh sb="16" eb="18">
      <t>ジカン</t>
    </rPh>
    <rPh sb="18" eb="20">
      <t>タンシュク</t>
    </rPh>
    <rPh sb="20" eb="22">
      <t>エイギョウ</t>
    </rPh>
    <rPh sb="22" eb="24">
      <t>バアイ</t>
    </rPh>
    <phoneticPr fontId="2"/>
  </si>
  <si>
    <r>
      <t>計算シート④【5時～</t>
    </r>
    <r>
      <rPr>
        <b/>
        <u/>
        <sz val="24"/>
        <color theme="0"/>
        <rFont val="Meiryo UI"/>
        <family val="3"/>
        <charset val="128"/>
      </rPr>
      <t>20時まで</t>
    </r>
    <r>
      <rPr>
        <b/>
        <sz val="24"/>
        <color theme="0"/>
        <rFont val="Meiryo UI"/>
        <family val="3"/>
        <charset val="128"/>
      </rPr>
      <t>の時間短縮営業場合】</t>
    </r>
    <rPh sb="0" eb="2">
      <t>ケイサン</t>
    </rPh>
    <rPh sb="8" eb="9">
      <t>ジ</t>
    </rPh>
    <rPh sb="12" eb="13">
      <t>ジ</t>
    </rPh>
    <rPh sb="16" eb="18">
      <t>ジカン</t>
    </rPh>
    <rPh sb="18" eb="20">
      <t>タンシュク</t>
    </rPh>
    <rPh sb="20" eb="22">
      <t>エイギョウ</t>
    </rPh>
    <rPh sb="22" eb="24">
      <t>バアイ</t>
    </rPh>
    <phoneticPr fontId="2"/>
  </si>
  <si>
    <t>年度
日数</t>
    <rPh sb="0" eb="2">
      <t>ネンド</t>
    </rPh>
    <rPh sb="3" eb="5">
      <t>ニッスウ</t>
    </rPh>
    <phoneticPr fontId="2"/>
  </si>
  <si>
    <t>年
日数</t>
    <rPh sb="0" eb="1">
      <t>ネン</t>
    </rPh>
    <rPh sb="2" eb="4">
      <t>ニッスウ</t>
    </rPh>
    <phoneticPr fontId="2"/>
  </si>
  <si>
    <t>対象
日数</t>
    <rPh sb="0" eb="2">
      <t>タイショウ</t>
    </rPh>
    <rPh sb="3" eb="5">
      <t>ニッスウ</t>
    </rPh>
    <phoneticPr fontId="2"/>
  </si>
  <si>
    <t>【計算シート⑥】　1施設当たりの協力金支給額まるわかりシート</t>
    <phoneticPr fontId="2"/>
  </si>
  <si>
    <r>
      <t>計算シート⑥【5時～</t>
    </r>
    <r>
      <rPr>
        <b/>
        <u/>
        <sz val="24"/>
        <color theme="0"/>
        <rFont val="Meiryo UI"/>
        <family val="3"/>
        <charset val="128"/>
      </rPr>
      <t>21時まで</t>
    </r>
    <r>
      <rPr>
        <b/>
        <sz val="24"/>
        <color theme="0"/>
        <rFont val="Meiryo UI"/>
        <family val="3"/>
        <charset val="128"/>
      </rPr>
      <t>の時間短縮営業場合】</t>
    </r>
    <rPh sb="0" eb="2">
      <t>ケイサン</t>
    </rPh>
    <rPh sb="8" eb="9">
      <t>ジ</t>
    </rPh>
    <rPh sb="12" eb="13">
      <t>ジ</t>
    </rPh>
    <rPh sb="16" eb="18">
      <t>ジカン</t>
    </rPh>
    <rPh sb="18" eb="20">
      <t>タンシュク</t>
    </rPh>
    <rPh sb="20" eb="22">
      <t>エイギョウ</t>
    </rPh>
    <rPh sb="22" eb="24">
      <t>バアイ</t>
    </rPh>
    <phoneticPr fontId="2"/>
  </si>
  <si>
    <r>
      <t>計算シート⑥【5時～</t>
    </r>
    <r>
      <rPr>
        <b/>
        <u/>
        <sz val="24"/>
        <color theme="0"/>
        <rFont val="Meiryo UI"/>
        <family val="3"/>
        <charset val="128"/>
      </rPr>
      <t>20時まで</t>
    </r>
    <r>
      <rPr>
        <b/>
        <sz val="24"/>
        <color theme="0"/>
        <rFont val="Meiryo UI"/>
        <family val="3"/>
        <charset val="128"/>
      </rPr>
      <t>の時間短縮営業場合】</t>
    </r>
    <rPh sb="0" eb="2">
      <t>ケイサン</t>
    </rPh>
    <rPh sb="8" eb="9">
      <t>ジ</t>
    </rPh>
    <rPh sb="12" eb="13">
      <t>ジ</t>
    </rPh>
    <rPh sb="16" eb="18">
      <t>ジカン</t>
    </rPh>
    <rPh sb="18" eb="20">
      <t>タンシュク</t>
    </rPh>
    <rPh sb="20" eb="22">
      <t>エイギョウ</t>
    </rPh>
    <rPh sb="22" eb="24">
      <t>バアイ</t>
    </rPh>
    <phoneticPr fontId="2"/>
  </si>
  <si>
    <t>開業日からR3年12月31日
の売上高</t>
    <rPh sb="0" eb="3">
      <t>カイギョウビ</t>
    </rPh>
    <rPh sb="7" eb="8">
      <t>ネン</t>
    </rPh>
    <phoneticPr fontId="2"/>
  </si>
  <si>
    <t>開業日</t>
    <rPh sb="0" eb="3">
      <t>カイギョウビ</t>
    </rPh>
    <phoneticPr fontId="2"/>
  </si>
  <si>
    <t>【計算シート⑦】　1施設当たりの協力金支給額まるわかりシート</t>
    <phoneticPr fontId="2"/>
  </si>
  <si>
    <r>
      <t>計算シート⑦【5時～</t>
    </r>
    <r>
      <rPr>
        <b/>
        <u/>
        <sz val="24"/>
        <color theme="0"/>
        <rFont val="Meiryo UI"/>
        <family val="3"/>
        <charset val="128"/>
      </rPr>
      <t>21時まで</t>
    </r>
    <r>
      <rPr>
        <b/>
        <sz val="24"/>
        <color theme="0"/>
        <rFont val="Meiryo UI"/>
        <family val="3"/>
        <charset val="128"/>
      </rPr>
      <t>の時間短縮営業場合】</t>
    </r>
    <rPh sb="0" eb="2">
      <t>ケイサン</t>
    </rPh>
    <rPh sb="8" eb="9">
      <t>ジ</t>
    </rPh>
    <rPh sb="12" eb="13">
      <t>ジ</t>
    </rPh>
    <rPh sb="16" eb="18">
      <t>ジカン</t>
    </rPh>
    <rPh sb="18" eb="20">
      <t>タンシュク</t>
    </rPh>
    <rPh sb="20" eb="22">
      <t>エイギョウ</t>
    </rPh>
    <rPh sb="22" eb="24">
      <t>バアイ</t>
    </rPh>
    <phoneticPr fontId="2"/>
  </si>
  <si>
    <r>
      <t>計算シート⑦【5時～</t>
    </r>
    <r>
      <rPr>
        <b/>
        <u/>
        <sz val="24"/>
        <color theme="0"/>
        <rFont val="Meiryo UI"/>
        <family val="3"/>
        <charset val="128"/>
      </rPr>
      <t>20時まで</t>
    </r>
    <r>
      <rPr>
        <b/>
        <sz val="24"/>
        <color theme="0"/>
        <rFont val="Meiryo UI"/>
        <family val="3"/>
        <charset val="128"/>
      </rPr>
      <t>の時間短縮営業場合】</t>
    </r>
    <rPh sb="0" eb="2">
      <t>ケイサン</t>
    </rPh>
    <rPh sb="8" eb="9">
      <t>ジ</t>
    </rPh>
    <rPh sb="12" eb="13">
      <t>ジ</t>
    </rPh>
    <rPh sb="16" eb="18">
      <t>ジカン</t>
    </rPh>
    <rPh sb="18" eb="20">
      <t>タンシュク</t>
    </rPh>
    <rPh sb="20" eb="22">
      <t>エイギョウ</t>
    </rPh>
    <rPh sb="22" eb="24">
      <t>バアイ</t>
    </rPh>
    <phoneticPr fontId="2"/>
  </si>
  <si>
    <t>【計算シート⑧】　1施設当たりの協力金支給額まるわかりシート</t>
    <phoneticPr fontId="2"/>
  </si>
  <si>
    <r>
      <t>計算シート⑧【5時～</t>
    </r>
    <r>
      <rPr>
        <b/>
        <u/>
        <sz val="24"/>
        <color theme="0"/>
        <rFont val="Meiryo UI"/>
        <family val="3"/>
        <charset val="128"/>
      </rPr>
      <t>21時まで</t>
    </r>
    <r>
      <rPr>
        <b/>
        <sz val="24"/>
        <color theme="0"/>
        <rFont val="Meiryo UI"/>
        <family val="3"/>
        <charset val="128"/>
      </rPr>
      <t>の時間短縮営業場合】</t>
    </r>
    <rPh sb="0" eb="2">
      <t>ケイサン</t>
    </rPh>
    <rPh sb="8" eb="9">
      <t>ジ</t>
    </rPh>
    <rPh sb="12" eb="13">
      <t>ジ</t>
    </rPh>
    <rPh sb="16" eb="18">
      <t>ジカン</t>
    </rPh>
    <rPh sb="18" eb="20">
      <t>タンシュク</t>
    </rPh>
    <rPh sb="20" eb="22">
      <t>エイギョウ</t>
    </rPh>
    <rPh sb="22" eb="24">
      <t>バアイ</t>
    </rPh>
    <phoneticPr fontId="2"/>
  </si>
  <si>
    <r>
      <t>計算シート⑧【5時～</t>
    </r>
    <r>
      <rPr>
        <b/>
        <u/>
        <sz val="24"/>
        <color theme="0"/>
        <rFont val="Meiryo UI"/>
        <family val="3"/>
        <charset val="128"/>
      </rPr>
      <t>20時まで</t>
    </r>
    <r>
      <rPr>
        <b/>
        <sz val="24"/>
        <color theme="0"/>
        <rFont val="Meiryo UI"/>
        <family val="3"/>
        <charset val="128"/>
      </rPr>
      <t>の時間短縮営業場合】</t>
    </r>
    <rPh sb="0" eb="2">
      <t>ケイサン</t>
    </rPh>
    <rPh sb="8" eb="9">
      <t>ジ</t>
    </rPh>
    <rPh sb="12" eb="13">
      <t>ジ</t>
    </rPh>
    <rPh sb="16" eb="18">
      <t>ジカン</t>
    </rPh>
    <rPh sb="18" eb="20">
      <t>タンシュク</t>
    </rPh>
    <rPh sb="20" eb="22">
      <t>エイギョウ</t>
    </rPh>
    <rPh sb="22" eb="24">
      <t>バアイ</t>
    </rPh>
    <phoneticPr fontId="2"/>
  </si>
  <si>
    <t>1日当たりの協力金額
（一律25,000）</t>
    <rPh sb="12" eb="14">
      <t>イチリツ</t>
    </rPh>
    <phoneticPr fontId="2"/>
  </si>
  <si>
    <t>1日当たりの協力金額
（一律30,000）</t>
    <rPh sb="12" eb="14">
      <t>イチリツ</t>
    </rPh>
    <phoneticPr fontId="2"/>
  </si>
  <si>
    <t>1日当たりの
協力金額</t>
    <rPh sb="1" eb="2">
      <t>ヒ</t>
    </rPh>
    <rPh sb="2" eb="3">
      <t>ア</t>
    </rPh>
    <rPh sb="7" eb="10">
      <t>キョウリョクキン</t>
    </rPh>
    <rPh sb="10" eb="11">
      <t>ガク</t>
    </rPh>
    <phoneticPr fontId="2"/>
  </si>
  <si>
    <t>1施設当たりの
協力金支給額</t>
    <rPh sb="1" eb="3">
      <t>シセツ</t>
    </rPh>
    <rPh sb="3" eb="4">
      <t>ア</t>
    </rPh>
    <rPh sb="11" eb="13">
      <t>シキュウ</t>
    </rPh>
    <rPh sb="13" eb="14">
      <t>ガク</t>
    </rPh>
    <phoneticPr fontId="2"/>
  </si>
  <si>
    <t>1施設当たりの協力金支給額</t>
    <phoneticPr fontId="2"/>
  </si>
  <si>
    <t>1日当たりの
協力金額
（一律30,000）</t>
    <rPh sb="1" eb="2">
      <t>ニチ</t>
    </rPh>
    <rPh sb="2" eb="3">
      <t>ア</t>
    </rPh>
    <rPh sb="7" eb="9">
      <t>キョウリョク</t>
    </rPh>
    <rPh sb="9" eb="11">
      <t>キンガク</t>
    </rPh>
    <rPh sb="13" eb="15">
      <t>イチリツ</t>
    </rPh>
    <phoneticPr fontId="2"/>
  </si>
  <si>
    <t>1日当たりの
協力金額
（一律25,000）</t>
    <rPh sb="1" eb="2">
      <t>ニチ</t>
    </rPh>
    <rPh sb="2" eb="3">
      <t>ア</t>
    </rPh>
    <rPh sb="7" eb="9">
      <t>キョウリョク</t>
    </rPh>
    <rPh sb="9" eb="11">
      <t>キンガク</t>
    </rPh>
    <rPh sb="13" eb="15">
      <t>イチリツ</t>
    </rPh>
    <phoneticPr fontId="2"/>
  </si>
  <si>
    <t>※上限額：20万円もしくは１日当たりの売上高×0.3のいずれか低い額</t>
    <rPh sb="1" eb="4">
      <t>ジョウゲンガク</t>
    </rPh>
    <rPh sb="7" eb="8">
      <t>マン</t>
    </rPh>
    <rPh sb="8" eb="9">
      <t>エン</t>
    </rPh>
    <rPh sb="13" eb="15">
      <t>イチニチ</t>
    </rPh>
    <rPh sb="15" eb="16">
      <t>ア</t>
    </rPh>
    <rPh sb="19" eb="22">
      <t>ウリアゲダカ</t>
    </rPh>
    <rPh sb="31" eb="32">
      <t>ヒク</t>
    </rPh>
    <rPh sb="33" eb="34">
      <t>ガク</t>
    </rPh>
    <phoneticPr fontId="2"/>
  </si>
  <si>
    <t>※自動(59日～364日)</t>
    <rPh sb="1" eb="3">
      <t>ジドウ</t>
    </rPh>
    <phoneticPr fontId="2"/>
  </si>
  <si>
    <t>※自動(1日～58日)</t>
    <rPh sb="1" eb="3">
      <t>ジドウ</t>
    </rPh>
    <rPh sb="5" eb="6">
      <t>ニチ</t>
    </rPh>
    <rPh sb="9" eb="10">
      <t>ニチ</t>
    </rPh>
    <phoneticPr fontId="2"/>
  </si>
  <si>
    <r>
      <t>R２年</t>
    </r>
    <r>
      <rPr>
        <sz val="12"/>
        <color rgb="FFFF0000"/>
        <rFont val="Meiryo UI"/>
        <family val="3"/>
        <charset val="128"/>
      </rPr>
      <t>2月1日-3月31日</t>
    </r>
    <r>
      <rPr>
        <sz val="12"/>
        <color theme="1"/>
        <rFont val="Meiryo UI"/>
        <family val="3"/>
        <charset val="128"/>
      </rPr>
      <t xml:space="preserve">
の売上高</t>
    </r>
    <phoneticPr fontId="2"/>
  </si>
  <si>
    <r>
      <t>R３年</t>
    </r>
    <r>
      <rPr>
        <sz val="12"/>
        <color rgb="FFFF0000"/>
        <rFont val="Meiryo UI"/>
        <family val="3"/>
        <charset val="128"/>
      </rPr>
      <t>2月1日-3月31日</t>
    </r>
    <r>
      <rPr>
        <sz val="12"/>
        <color theme="1"/>
        <rFont val="Meiryo UI"/>
        <family val="3"/>
        <charset val="128"/>
      </rPr>
      <t xml:space="preserve">
の売上高</t>
    </r>
    <phoneticPr fontId="2"/>
  </si>
  <si>
    <r>
      <t>R4年</t>
    </r>
    <r>
      <rPr>
        <sz val="12"/>
        <color rgb="FFFF0000"/>
        <rFont val="Meiryo UI"/>
        <family val="3"/>
        <charset val="128"/>
      </rPr>
      <t>2月1日-3月31日</t>
    </r>
    <r>
      <rPr>
        <sz val="12"/>
        <color theme="1"/>
        <rFont val="Meiryo UI"/>
        <family val="3"/>
        <charset val="128"/>
      </rPr>
      <t xml:space="preserve">
の売上高</t>
    </r>
    <phoneticPr fontId="2"/>
  </si>
  <si>
    <r>
      <t>※「2021/</t>
    </r>
    <r>
      <rPr>
        <b/>
        <sz val="16"/>
        <color rgb="FFFF0000"/>
        <rFont val="Meiryo UI"/>
        <family val="3"/>
        <charset val="128"/>
      </rPr>
      <t>2/2</t>
    </r>
    <r>
      <rPr>
        <b/>
        <sz val="16"/>
        <rFont val="Meiryo UI"/>
        <family val="3"/>
        <charset val="128"/>
      </rPr>
      <t>」という形式で入力してください。(2021/2/</t>
    </r>
    <r>
      <rPr>
        <b/>
        <sz val="16"/>
        <color rgb="FFFF0000"/>
        <rFont val="Meiryo UI"/>
        <family val="3"/>
        <charset val="128"/>
      </rPr>
      <t>2</t>
    </r>
    <r>
      <rPr>
        <b/>
        <sz val="16"/>
        <rFont val="Meiryo UI"/>
        <family val="3"/>
        <charset val="128"/>
      </rPr>
      <t>～2021/2/</t>
    </r>
    <r>
      <rPr>
        <b/>
        <sz val="16"/>
        <color rgb="FFFF0000"/>
        <rFont val="Meiryo UI"/>
        <family val="3"/>
        <charset val="128"/>
      </rPr>
      <t>14</t>
    </r>
    <r>
      <rPr>
        <b/>
        <sz val="16"/>
        <rFont val="Meiryo UI"/>
        <family val="3"/>
        <charset val="128"/>
      </rPr>
      <t xml:space="preserve">) </t>
    </r>
    <r>
      <rPr>
        <b/>
        <sz val="16"/>
        <color rgb="FFFF0000"/>
        <rFont val="Meiryo UI"/>
        <family val="3"/>
        <charset val="128"/>
      </rPr>
      <t>【対象の日付以外はエラーが出るよう設定しています】</t>
    </r>
    <rPh sb="48" eb="50">
      <t>タイショウ</t>
    </rPh>
    <rPh sb="51" eb="53">
      <t>ヒズケ</t>
    </rPh>
    <rPh sb="53" eb="55">
      <t>イガイ</t>
    </rPh>
    <rPh sb="60" eb="61">
      <t>デ</t>
    </rPh>
    <rPh sb="64" eb="66">
      <t>セッテイ</t>
    </rPh>
    <phoneticPr fontId="2"/>
  </si>
  <si>
    <r>
      <t>※自動(</t>
    </r>
    <r>
      <rPr>
        <b/>
        <sz val="16"/>
        <color rgb="FFFF0000"/>
        <rFont val="Meiryo UI"/>
        <family val="3"/>
        <charset val="128"/>
      </rPr>
      <t>46</t>
    </r>
    <r>
      <rPr>
        <b/>
        <sz val="16"/>
        <rFont val="Meiryo UI"/>
        <family val="3"/>
        <charset val="128"/>
      </rPr>
      <t>日～58日)</t>
    </r>
    <rPh sb="1" eb="3">
      <t>ジドウ</t>
    </rPh>
    <rPh sb="6" eb="7">
      <t>ニチ</t>
    </rPh>
    <rPh sb="10" eb="11">
      <t>ニチ</t>
    </rPh>
    <phoneticPr fontId="2"/>
  </si>
  <si>
    <r>
      <t>開業日か</t>
    </r>
    <r>
      <rPr>
        <sz val="12"/>
        <rFont val="Meiryo UI"/>
        <family val="3"/>
        <charset val="128"/>
      </rPr>
      <t>らR3年</t>
    </r>
    <r>
      <rPr>
        <sz val="12"/>
        <color rgb="FFFF0000"/>
        <rFont val="Meiryo UI"/>
        <family val="3"/>
        <charset val="128"/>
      </rPr>
      <t>3月31日</t>
    </r>
    <r>
      <rPr>
        <sz val="12"/>
        <color theme="1"/>
        <rFont val="Meiryo UI"/>
        <family val="3"/>
        <charset val="128"/>
      </rPr>
      <t xml:space="preserve">
の売上高</t>
    </r>
    <rPh sb="0" eb="3">
      <t>カイギョウビ</t>
    </rPh>
    <rPh sb="7" eb="8">
      <t>ネン</t>
    </rPh>
    <phoneticPr fontId="2"/>
  </si>
  <si>
    <r>
      <t>※「2021/</t>
    </r>
    <r>
      <rPr>
        <b/>
        <sz val="16"/>
        <color rgb="FFFF0000"/>
        <rFont val="Meiryo UI"/>
        <family val="3"/>
        <charset val="128"/>
      </rPr>
      <t>2/15</t>
    </r>
    <r>
      <rPr>
        <b/>
        <sz val="16"/>
        <rFont val="Meiryo UI"/>
        <family val="3"/>
        <charset val="128"/>
      </rPr>
      <t>」という形式で入力してください。（2021/</t>
    </r>
    <r>
      <rPr>
        <b/>
        <sz val="16"/>
        <color rgb="FFFF0000"/>
        <rFont val="Meiryo UI"/>
        <family val="3"/>
        <charset val="128"/>
      </rPr>
      <t>2/15</t>
    </r>
    <r>
      <rPr>
        <b/>
        <sz val="16"/>
        <rFont val="Meiryo UI"/>
        <family val="3"/>
        <charset val="128"/>
      </rPr>
      <t>～2021/</t>
    </r>
    <r>
      <rPr>
        <b/>
        <sz val="16"/>
        <color rgb="FFFF0000"/>
        <rFont val="Meiryo UI"/>
        <family val="3"/>
        <charset val="128"/>
      </rPr>
      <t>12/17</t>
    </r>
    <r>
      <rPr>
        <b/>
        <sz val="16"/>
        <rFont val="Meiryo UI"/>
        <family val="3"/>
        <charset val="128"/>
      </rPr>
      <t>）</t>
    </r>
    <r>
      <rPr>
        <b/>
        <sz val="16"/>
        <color rgb="FFFF0000"/>
        <rFont val="Meiryo UI"/>
        <family val="3"/>
        <charset val="128"/>
      </rPr>
      <t>【対象の日付以外はエラーが出るよう設定しています】</t>
    </r>
    <phoneticPr fontId="2"/>
  </si>
  <si>
    <r>
      <t>開業日からR4年</t>
    </r>
    <r>
      <rPr>
        <sz val="12"/>
        <color rgb="FFFF0000"/>
        <rFont val="Meiryo UI"/>
        <family val="3"/>
        <charset val="128"/>
      </rPr>
      <t>2月13日</t>
    </r>
    <r>
      <rPr>
        <sz val="12"/>
        <color theme="1"/>
        <rFont val="Meiryo UI"/>
        <family val="3"/>
        <charset val="128"/>
      </rPr>
      <t xml:space="preserve">
の売上高</t>
    </r>
    <rPh sb="7" eb="8">
      <t>ネン</t>
    </rPh>
    <phoneticPr fontId="2"/>
  </si>
  <si>
    <r>
      <t>※「2021/</t>
    </r>
    <r>
      <rPr>
        <b/>
        <sz val="16"/>
        <color rgb="FFFF0000"/>
        <rFont val="Meiryo UI"/>
        <family val="3"/>
        <charset val="128"/>
      </rPr>
      <t>12/18</t>
    </r>
    <r>
      <rPr>
        <b/>
        <sz val="16"/>
        <rFont val="Meiryo UI"/>
        <family val="3"/>
        <charset val="128"/>
      </rPr>
      <t>」という形式で入力してください。（2021/</t>
    </r>
    <r>
      <rPr>
        <b/>
        <sz val="16"/>
        <color rgb="FFFF0000"/>
        <rFont val="Meiryo UI"/>
        <family val="3"/>
        <charset val="128"/>
      </rPr>
      <t>12/18</t>
    </r>
    <r>
      <rPr>
        <b/>
        <sz val="16"/>
        <rFont val="Meiryo UI"/>
        <family val="3"/>
        <charset val="128"/>
      </rPr>
      <t>～2022/</t>
    </r>
    <r>
      <rPr>
        <b/>
        <sz val="16"/>
        <color rgb="FFFF0000"/>
        <rFont val="Meiryo UI"/>
        <family val="3"/>
        <charset val="128"/>
      </rPr>
      <t>2/13</t>
    </r>
    <r>
      <rPr>
        <b/>
        <sz val="16"/>
        <rFont val="Meiryo UI"/>
        <family val="3"/>
        <charset val="128"/>
      </rPr>
      <t>）</t>
    </r>
    <r>
      <rPr>
        <b/>
        <sz val="16"/>
        <color rgb="FFFF0000"/>
        <rFont val="Meiryo UI"/>
        <family val="3"/>
        <charset val="128"/>
      </rPr>
      <t>【対象の日付以外はエラーが出るよう設定しています】</t>
    </r>
    <phoneticPr fontId="2"/>
  </si>
  <si>
    <t>R2.1.1～R2.12.31の売上高</t>
    <rPh sb="16" eb="18">
      <t>ウリアゲ</t>
    </rPh>
    <rPh sb="18" eb="19">
      <t>タカ</t>
    </rPh>
    <phoneticPr fontId="2"/>
  </si>
  <si>
    <t>R3.1.1～R3.12.31の売上高</t>
    <rPh sb="16" eb="18">
      <t>ウリアゲ</t>
    </rPh>
    <rPh sb="18" eb="19">
      <t>タカ</t>
    </rPh>
    <phoneticPr fontId="2"/>
  </si>
  <si>
    <r>
      <t>※「2021/</t>
    </r>
    <r>
      <rPr>
        <b/>
        <sz val="16"/>
        <color rgb="FFFF0000"/>
        <rFont val="Meiryo UI"/>
        <family val="3"/>
        <charset val="128"/>
      </rPr>
      <t>2/2</t>
    </r>
    <r>
      <rPr>
        <b/>
        <sz val="16"/>
        <rFont val="Meiryo UI"/>
        <family val="3"/>
        <charset val="128"/>
      </rPr>
      <t>」という形式で入力してください。(2021/</t>
    </r>
    <r>
      <rPr>
        <b/>
        <sz val="16"/>
        <color rgb="FFFF0000"/>
        <rFont val="Meiryo UI"/>
        <family val="3"/>
        <charset val="128"/>
      </rPr>
      <t>2/2</t>
    </r>
    <r>
      <rPr>
        <b/>
        <sz val="16"/>
        <rFont val="Meiryo UI"/>
        <family val="3"/>
        <charset val="128"/>
      </rPr>
      <t>～</t>
    </r>
    <r>
      <rPr>
        <b/>
        <sz val="16"/>
        <color rgb="FFFF0000"/>
        <rFont val="Meiryo UI"/>
        <family val="3"/>
        <charset val="128"/>
      </rPr>
      <t>2</t>
    </r>
    <r>
      <rPr>
        <b/>
        <sz val="16"/>
        <rFont val="Meiryo UI"/>
        <family val="3"/>
        <charset val="128"/>
      </rPr>
      <t>021/</t>
    </r>
    <r>
      <rPr>
        <b/>
        <sz val="16"/>
        <color rgb="FFFF0000"/>
        <rFont val="Meiryo UI"/>
        <family val="3"/>
        <charset val="128"/>
      </rPr>
      <t>2/14</t>
    </r>
    <r>
      <rPr>
        <b/>
        <sz val="16"/>
        <rFont val="Meiryo UI"/>
        <family val="3"/>
        <charset val="128"/>
      </rPr>
      <t xml:space="preserve">) </t>
    </r>
    <r>
      <rPr>
        <b/>
        <sz val="16"/>
        <color rgb="FFFF0000"/>
        <rFont val="Meiryo UI"/>
        <family val="3"/>
        <charset val="128"/>
      </rPr>
      <t>【対象の日付以外はエラーが出るよう設定しています】</t>
    </r>
    <phoneticPr fontId="2"/>
  </si>
  <si>
    <r>
      <t>※自動(</t>
    </r>
    <r>
      <rPr>
        <b/>
        <sz val="16"/>
        <color rgb="FFFF0000"/>
        <rFont val="Meiryo UI"/>
        <family val="3"/>
        <charset val="128"/>
      </rPr>
      <t>321日～333日</t>
    </r>
    <r>
      <rPr>
        <b/>
        <sz val="16"/>
        <rFont val="Meiryo UI"/>
        <family val="3"/>
        <charset val="128"/>
      </rPr>
      <t>)</t>
    </r>
    <rPh sb="1" eb="3">
      <t>ジドウ</t>
    </rPh>
    <rPh sb="7" eb="8">
      <t>ニチ</t>
    </rPh>
    <rPh sb="12" eb="1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</si>
</sst>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;&quot;△ &quot;#,##0"/>
    <numFmt numFmtId="178" formatCode="#,###&quot;日&quot;"/>
    <numFmt numFmtId="179" formatCode="#,##0_);[Red]\(#,##0\)"/>
  </numFmts>
  <fonts count="2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28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28"/>
      <name val="Meiryo UI"/>
      <family val="3"/>
      <charset val="128"/>
    </font>
    <font>
      <b/>
      <sz val="19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20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u/>
      <sz val="19"/>
      <color rgb="FFFF000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b/>
      <sz val="8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24"/>
      <color theme="0"/>
      <name val="Meiryo UI"/>
      <family val="3"/>
      <charset val="128"/>
    </font>
    <font>
      <b/>
      <u/>
      <sz val="24"/>
      <color theme="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4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4" fillId="0" borderId="6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8" fontId="4" fillId="0" borderId="0" xfId="1" applyFont="1" applyAlignment="1">
      <alignment vertical="center"/>
    </xf>
    <xf numFmtId="176" fontId="14" fillId="2" borderId="4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178" fontId="10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0" fillId="0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177" fontId="1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177" fontId="14" fillId="3" borderId="5" xfId="0" applyNumberFormat="1" applyFont="1" applyFill="1" applyBorder="1" applyAlignment="1" applyProtection="1">
      <alignment horizontal="right" vertical="center"/>
    </xf>
    <xf numFmtId="176" fontId="10" fillId="3" borderId="5" xfId="0" applyNumberFormat="1" applyFont="1" applyFill="1" applyBorder="1" applyAlignment="1" applyProtection="1">
      <alignment horizontal="right" vertical="center" shrinkToFit="1"/>
    </xf>
    <xf numFmtId="177" fontId="14" fillId="3" borderId="5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176" fontId="14" fillId="2" borderId="15" xfId="0" applyNumberFormat="1" applyFont="1" applyFill="1" applyBorder="1" applyAlignment="1" applyProtection="1">
      <alignment vertical="center"/>
      <protection locked="0"/>
    </xf>
    <xf numFmtId="176" fontId="14" fillId="2" borderId="12" xfId="0" applyNumberFormat="1" applyFont="1" applyFill="1" applyBorder="1" applyAlignment="1" applyProtection="1">
      <alignment vertical="center"/>
      <protection locked="0"/>
    </xf>
    <xf numFmtId="0" fontId="13" fillId="0" borderId="1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176" fontId="14" fillId="2" borderId="4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177" fontId="14" fillId="3" borderId="17" xfId="0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176" fontId="14" fillId="0" borderId="0" xfId="0" applyNumberFormat="1" applyFont="1" applyFill="1" applyBorder="1" applyAlignment="1">
      <alignment horizontal="right" vertical="center"/>
    </xf>
    <xf numFmtId="177" fontId="14" fillId="0" borderId="18" xfId="0" applyNumberFormat="1" applyFont="1" applyFill="1" applyBorder="1" applyAlignment="1">
      <alignment horizontal="right" vertical="center"/>
    </xf>
    <xf numFmtId="0" fontId="17" fillId="3" borderId="1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/>
    </xf>
    <xf numFmtId="14" fontId="20" fillId="2" borderId="1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4" fontId="20" fillId="5" borderId="1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179" fontId="20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79" fontId="17" fillId="3" borderId="1" xfId="0" applyNumberFormat="1" applyFont="1" applyFill="1" applyBorder="1" applyAlignment="1" applyProtection="1">
      <alignment horizontal="right" vertical="center"/>
    </xf>
    <xf numFmtId="179" fontId="20" fillId="0" borderId="0" xfId="0" applyNumberFormat="1" applyFont="1" applyFill="1" applyBorder="1" applyAlignment="1">
      <alignment horizontal="center" vertical="center"/>
    </xf>
    <xf numFmtId="179" fontId="20" fillId="5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 applyProtection="1">
      <alignment horizontal="right" vertical="center"/>
      <protection locked="0"/>
    </xf>
    <xf numFmtId="176" fontId="14" fillId="3" borderId="5" xfId="0" applyNumberFormat="1" applyFont="1" applyFill="1" applyBorder="1" applyAlignment="1" applyProtection="1">
      <alignment horizontal="right" vertical="center" shrinkToFit="1"/>
    </xf>
    <xf numFmtId="0" fontId="12" fillId="0" borderId="9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294409</xdr:colOff>
      <xdr:row>38</xdr:row>
      <xdr:rowOff>0</xdr:rowOff>
    </xdr:from>
    <xdr:to>
      <xdr:col>14</xdr:col>
      <xdr:colOff>484909</xdr:colOff>
      <xdr:row>42</xdr:row>
      <xdr:rowOff>59171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84818" y="6632864"/>
          <a:ext cx="9230591" cy="284739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17319</xdr:colOff>
      <xdr:row>32</xdr:row>
      <xdr:rowOff>322720</xdr:rowOff>
    </xdr:from>
    <xdr:to>
      <xdr:col>8</xdr:col>
      <xdr:colOff>1239694</xdr:colOff>
      <xdr:row>33</xdr:row>
      <xdr:rowOff>1125682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07728" y="3180220"/>
          <a:ext cx="2192193" cy="1235917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÷60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日後、１日当たりの協力金額算出（自動計算）</a:t>
          </a:r>
        </a:p>
      </xdr:txBody>
    </xdr:sp>
    <xdr:clientData/>
  </xdr:twoCellAnchor>
  <xdr:twoCellAnchor>
    <xdr:from>
      <xdr:col>11</xdr:col>
      <xdr:colOff>204592</xdr:colOff>
      <xdr:row>33</xdr:row>
      <xdr:rowOff>254000</xdr:rowOff>
    </xdr:from>
    <xdr:to>
      <xdr:col>14</xdr:col>
      <xdr:colOff>329046</xdr:colOff>
      <xdr:row>33</xdr:row>
      <xdr:rowOff>941293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1409456" y="3544455"/>
          <a:ext cx="4350090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11</xdr:col>
      <xdr:colOff>176680</xdr:colOff>
      <xdr:row>34</xdr:row>
      <xdr:rowOff>271930</xdr:rowOff>
    </xdr:from>
    <xdr:to>
      <xdr:col>14</xdr:col>
      <xdr:colOff>311728</xdr:colOff>
      <xdr:row>34</xdr:row>
      <xdr:rowOff>959223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2559180" y="4705385"/>
          <a:ext cx="3910412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7</xdr:col>
      <xdr:colOff>31174</xdr:colOff>
      <xdr:row>33</xdr:row>
      <xdr:rowOff>1133210</xdr:rowOff>
    </xdr:from>
    <xdr:to>
      <xdr:col>8</xdr:col>
      <xdr:colOff>1253549</xdr:colOff>
      <xdr:row>35</xdr:row>
      <xdr:rowOff>83127</xdr:rowOff>
    </xdr:to>
    <xdr:sp macro="" textlink="">
      <xdr:nvSpPr>
        <xdr:cNvPr id="34" name="右矢印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6421583" y="4423665"/>
          <a:ext cx="2192193" cy="1235917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÷59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日後、１日当たりの協力金額算出（自動計算）</a:t>
          </a:r>
        </a:p>
      </xdr:txBody>
    </xdr:sp>
    <xdr:clientData/>
  </xdr:twoCellAnchor>
  <xdr:twoCellAnchor>
    <xdr:from>
      <xdr:col>5</xdr:col>
      <xdr:colOff>581893</xdr:colOff>
      <xdr:row>40</xdr:row>
      <xdr:rowOff>540929</xdr:rowOff>
    </xdr:from>
    <xdr:to>
      <xdr:col>7</xdr:col>
      <xdr:colOff>588818</xdr:colOff>
      <xdr:row>41</xdr:row>
      <xdr:rowOff>571501</xdr:rowOff>
    </xdr:to>
    <xdr:sp macro="" textlink="">
      <xdr:nvSpPr>
        <xdr:cNvPr id="35" name="右矢印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5586848" y="7814565"/>
          <a:ext cx="1392379" cy="948436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自動計算</a:t>
          </a:r>
        </a:p>
      </xdr:txBody>
    </xdr:sp>
    <xdr:clientData/>
  </xdr:twoCellAnchor>
  <xdr:twoCellAnchor>
    <xdr:from>
      <xdr:col>7</xdr:col>
      <xdr:colOff>294409</xdr:colOff>
      <xdr:row>38</xdr:row>
      <xdr:rowOff>0</xdr:rowOff>
    </xdr:from>
    <xdr:to>
      <xdr:col>14</xdr:col>
      <xdr:colOff>484909</xdr:colOff>
      <xdr:row>42</xdr:row>
      <xdr:rowOff>59171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684818" y="7845136"/>
          <a:ext cx="8624455" cy="284739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17319</xdr:colOff>
      <xdr:row>32</xdr:row>
      <xdr:rowOff>322720</xdr:rowOff>
    </xdr:from>
    <xdr:to>
      <xdr:col>8</xdr:col>
      <xdr:colOff>1239694</xdr:colOff>
      <xdr:row>33</xdr:row>
      <xdr:rowOff>1125682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407728" y="4704220"/>
          <a:ext cx="2192193" cy="1235917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÷60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日後、１日当たりの協力金額算出（自動計算）</a:t>
          </a:r>
        </a:p>
      </xdr:txBody>
    </xdr:sp>
    <xdr:clientData/>
  </xdr:twoCellAnchor>
  <xdr:twoCellAnchor>
    <xdr:from>
      <xdr:col>11</xdr:col>
      <xdr:colOff>204592</xdr:colOff>
      <xdr:row>33</xdr:row>
      <xdr:rowOff>254000</xdr:rowOff>
    </xdr:from>
    <xdr:to>
      <xdr:col>14</xdr:col>
      <xdr:colOff>329046</xdr:colOff>
      <xdr:row>33</xdr:row>
      <xdr:rowOff>941293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1409456" y="5068455"/>
          <a:ext cx="3743954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11</xdr:col>
      <xdr:colOff>176680</xdr:colOff>
      <xdr:row>34</xdr:row>
      <xdr:rowOff>271930</xdr:rowOff>
    </xdr:from>
    <xdr:to>
      <xdr:col>14</xdr:col>
      <xdr:colOff>311728</xdr:colOff>
      <xdr:row>34</xdr:row>
      <xdr:rowOff>959223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1381544" y="6229385"/>
          <a:ext cx="3754548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7</xdr:col>
      <xdr:colOff>31174</xdr:colOff>
      <xdr:row>33</xdr:row>
      <xdr:rowOff>1133210</xdr:rowOff>
    </xdr:from>
    <xdr:to>
      <xdr:col>8</xdr:col>
      <xdr:colOff>1253549</xdr:colOff>
      <xdr:row>35</xdr:row>
      <xdr:rowOff>83127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421583" y="5947665"/>
          <a:ext cx="2192193" cy="1235917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÷59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日後、１日当たりの協力金額算出（自動計算）</a:t>
          </a:r>
        </a:p>
      </xdr:txBody>
    </xdr:sp>
    <xdr:clientData/>
  </xdr:twoCellAnchor>
  <xdr:twoCellAnchor>
    <xdr:from>
      <xdr:col>5</xdr:col>
      <xdr:colOff>581893</xdr:colOff>
      <xdr:row>40</xdr:row>
      <xdr:rowOff>540929</xdr:rowOff>
    </xdr:from>
    <xdr:to>
      <xdr:col>7</xdr:col>
      <xdr:colOff>588818</xdr:colOff>
      <xdr:row>41</xdr:row>
      <xdr:rowOff>571501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586848" y="9338565"/>
          <a:ext cx="1392379" cy="948436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自動計算</a:t>
          </a:r>
        </a:p>
      </xdr:txBody>
    </xdr:sp>
    <xdr:clientData/>
  </xdr:twoCellAnchor>
  <xdr:twoCellAnchor>
    <xdr:from>
      <xdr:col>7</xdr:col>
      <xdr:colOff>294409</xdr:colOff>
      <xdr:row>17</xdr:row>
      <xdr:rowOff>0</xdr:rowOff>
    </xdr:from>
    <xdr:to>
      <xdr:col>14</xdr:col>
      <xdr:colOff>484909</xdr:colOff>
      <xdr:row>21</xdr:row>
      <xdr:rowOff>59171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6684818" y="7845136"/>
          <a:ext cx="8624455" cy="284739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17319</xdr:colOff>
      <xdr:row>11</xdr:row>
      <xdr:rowOff>322720</xdr:rowOff>
    </xdr:from>
    <xdr:to>
      <xdr:col>8</xdr:col>
      <xdr:colOff>1239694</xdr:colOff>
      <xdr:row>12</xdr:row>
      <xdr:rowOff>1125682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6407728" y="4704220"/>
          <a:ext cx="2192193" cy="1235917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÷60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日後、１日当たりの協力金額算出（自動計算）</a:t>
          </a:r>
        </a:p>
      </xdr:txBody>
    </xdr:sp>
    <xdr:clientData/>
  </xdr:twoCellAnchor>
  <xdr:twoCellAnchor>
    <xdr:from>
      <xdr:col>11</xdr:col>
      <xdr:colOff>204592</xdr:colOff>
      <xdr:row>12</xdr:row>
      <xdr:rowOff>254000</xdr:rowOff>
    </xdr:from>
    <xdr:to>
      <xdr:col>14</xdr:col>
      <xdr:colOff>329046</xdr:colOff>
      <xdr:row>12</xdr:row>
      <xdr:rowOff>941293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1409456" y="5068455"/>
          <a:ext cx="3743954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11</xdr:col>
      <xdr:colOff>176680</xdr:colOff>
      <xdr:row>13</xdr:row>
      <xdr:rowOff>271930</xdr:rowOff>
    </xdr:from>
    <xdr:to>
      <xdr:col>14</xdr:col>
      <xdr:colOff>311728</xdr:colOff>
      <xdr:row>13</xdr:row>
      <xdr:rowOff>959223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1381544" y="6229385"/>
          <a:ext cx="3754548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7</xdr:col>
      <xdr:colOff>31174</xdr:colOff>
      <xdr:row>12</xdr:row>
      <xdr:rowOff>1133210</xdr:rowOff>
    </xdr:from>
    <xdr:to>
      <xdr:col>8</xdr:col>
      <xdr:colOff>1253549</xdr:colOff>
      <xdr:row>14</xdr:row>
      <xdr:rowOff>83127</xdr:rowOff>
    </xdr:to>
    <xdr:sp macro="" textlink="">
      <xdr:nvSpPr>
        <xdr:cNvPr id="46" name="右矢印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6421583" y="5947665"/>
          <a:ext cx="2192193" cy="1235917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÷59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日後、１日当たりの協力金額算出（自動計算）</a:t>
          </a:r>
        </a:p>
      </xdr:txBody>
    </xdr:sp>
    <xdr:clientData/>
  </xdr:twoCellAnchor>
  <xdr:twoCellAnchor>
    <xdr:from>
      <xdr:col>5</xdr:col>
      <xdr:colOff>581893</xdr:colOff>
      <xdr:row>19</xdr:row>
      <xdr:rowOff>540929</xdr:rowOff>
    </xdr:from>
    <xdr:to>
      <xdr:col>7</xdr:col>
      <xdr:colOff>588818</xdr:colOff>
      <xdr:row>20</xdr:row>
      <xdr:rowOff>571501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5586848" y="9338565"/>
          <a:ext cx="1392379" cy="948436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自動計算</a:t>
          </a:r>
        </a:p>
      </xdr:txBody>
    </xdr:sp>
    <xdr:clientData/>
  </xdr:twoCellAnchor>
  <xdr:twoCellAnchor>
    <xdr:from>
      <xdr:col>7</xdr:col>
      <xdr:colOff>294409</xdr:colOff>
      <xdr:row>17</xdr:row>
      <xdr:rowOff>0</xdr:rowOff>
    </xdr:from>
    <xdr:to>
      <xdr:col>14</xdr:col>
      <xdr:colOff>484909</xdr:colOff>
      <xdr:row>21</xdr:row>
      <xdr:rowOff>59171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6684818" y="7845136"/>
          <a:ext cx="8624455" cy="284739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17319</xdr:colOff>
      <xdr:row>11</xdr:row>
      <xdr:rowOff>322720</xdr:rowOff>
    </xdr:from>
    <xdr:to>
      <xdr:col>8</xdr:col>
      <xdr:colOff>1239694</xdr:colOff>
      <xdr:row>12</xdr:row>
      <xdr:rowOff>1125682</xdr:rowOff>
    </xdr:to>
    <xdr:sp macro="" textlink="">
      <xdr:nvSpPr>
        <xdr:cNvPr id="49" name="右矢印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6407728" y="4704220"/>
          <a:ext cx="2192193" cy="1235917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÷60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日後、１日当たりの協力金額算出（自動計算）</a:t>
          </a:r>
        </a:p>
      </xdr:txBody>
    </xdr:sp>
    <xdr:clientData/>
  </xdr:twoCellAnchor>
  <xdr:twoCellAnchor>
    <xdr:from>
      <xdr:col>11</xdr:col>
      <xdr:colOff>204592</xdr:colOff>
      <xdr:row>12</xdr:row>
      <xdr:rowOff>254000</xdr:rowOff>
    </xdr:from>
    <xdr:to>
      <xdr:col>14</xdr:col>
      <xdr:colOff>329046</xdr:colOff>
      <xdr:row>12</xdr:row>
      <xdr:rowOff>941293</xdr:rowOff>
    </xdr:to>
    <xdr:sp macro="" textlink="">
      <xdr:nvSpPr>
        <xdr:cNvPr id="50" name="右矢印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1409456" y="5068455"/>
          <a:ext cx="3743954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11</xdr:col>
      <xdr:colOff>176680</xdr:colOff>
      <xdr:row>13</xdr:row>
      <xdr:rowOff>271930</xdr:rowOff>
    </xdr:from>
    <xdr:to>
      <xdr:col>14</xdr:col>
      <xdr:colOff>311728</xdr:colOff>
      <xdr:row>13</xdr:row>
      <xdr:rowOff>959223</xdr:rowOff>
    </xdr:to>
    <xdr:sp macro="" textlink="">
      <xdr:nvSpPr>
        <xdr:cNvPr id="53" name="右矢印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1381544" y="6229385"/>
          <a:ext cx="3754548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7</xdr:col>
      <xdr:colOff>31174</xdr:colOff>
      <xdr:row>12</xdr:row>
      <xdr:rowOff>1133210</xdr:rowOff>
    </xdr:from>
    <xdr:to>
      <xdr:col>8</xdr:col>
      <xdr:colOff>1253549</xdr:colOff>
      <xdr:row>14</xdr:row>
      <xdr:rowOff>83127</xdr:rowOff>
    </xdr:to>
    <xdr:sp macro="" textlink="">
      <xdr:nvSpPr>
        <xdr:cNvPr id="54" name="右矢印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6421583" y="5947665"/>
          <a:ext cx="2192193" cy="1235917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÷59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日後、１日当たりの協力金額算出（自動計算）</a:t>
          </a:r>
        </a:p>
      </xdr:txBody>
    </xdr:sp>
    <xdr:clientData/>
  </xdr:twoCellAnchor>
  <xdr:twoCellAnchor>
    <xdr:from>
      <xdr:col>5</xdr:col>
      <xdr:colOff>581893</xdr:colOff>
      <xdr:row>19</xdr:row>
      <xdr:rowOff>540929</xdr:rowOff>
    </xdr:from>
    <xdr:to>
      <xdr:col>7</xdr:col>
      <xdr:colOff>588818</xdr:colOff>
      <xdr:row>20</xdr:row>
      <xdr:rowOff>571501</xdr:rowOff>
    </xdr:to>
    <xdr:sp macro="" textlink="">
      <xdr:nvSpPr>
        <xdr:cNvPr id="55" name="右矢印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5586848" y="9338565"/>
          <a:ext cx="1392379" cy="948436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自動計算</a:t>
          </a:r>
        </a:p>
      </xdr:txBody>
    </xdr:sp>
    <xdr:clientData/>
  </xdr:twoCellAnchor>
  <xdr:twoCellAnchor>
    <xdr:from>
      <xdr:col>14</xdr:col>
      <xdr:colOff>519545</xdr:colOff>
      <xdr:row>19</xdr:row>
      <xdr:rowOff>176645</xdr:rowOff>
    </xdr:from>
    <xdr:to>
      <xdr:col>15</xdr:col>
      <xdr:colOff>51955</xdr:colOff>
      <xdr:row>19</xdr:row>
      <xdr:rowOff>867401</xdr:rowOff>
    </xdr:to>
    <xdr:sp macro="" textlink="">
      <xdr:nvSpPr>
        <xdr:cNvPr id="56" name="右矢印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5343909" y="19867418"/>
          <a:ext cx="848591" cy="690756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14</xdr:col>
      <xdr:colOff>516082</xdr:colOff>
      <xdr:row>20</xdr:row>
      <xdr:rowOff>69273</xdr:rowOff>
    </xdr:from>
    <xdr:to>
      <xdr:col>15</xdr:col>
      <xdr:colOff>48492</xdr:colOff>
      <xdr:row>20</xdr:row>
      <xdr:rowOff>760029</xdr:rowOff>
    </xdr:to>
    <xdr:sp macro="" textlink="">
      <xdr:nvSpPr>
        <xdr:cNvPr id="57" name="右矢印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5340446" y="20677909"/>
          <a:ext cx="848591" cy="690756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14</xdr:col>
      <xdr:colOff>505689</xdr:colOff>
      <xdr:row>40</xdr:row>
      <xdr:rowOff>207818</xdr:rowOff>
    </xdr:from>
    <xdr:to>
      <xdr:col>15</xdr:col>
      <xdr:colOff>38099</xdr:colOff>
      <xdr:row>40</xdr:row>
      <xdr:rowOff>898574</xdr:rowOff>
    </xdr:to>
    <xdr:sp macro="" textlink="">
      <xdr:nvSpPr>
        <xdr:cNvPr id="58" name="右矢印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5330053" y="9040091"/>
          <a:ext cx="848591" cy="690756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14</xdr:col>
      <xdr:colOff>502226</xdr:colOff>
      <xdr:row>41</xdr:row>
      <xdr:rowOff>100446</xdr:rowOff>
    </xdr:from>
    <xdr:to>
      <xdr:col>15</xdr:col>
      <xdr:colOff>34636</xdr:colOff>
      <xdr:row>41</xdr:row>
      <xdr:rowOff>791202</xdr:rowOff>
    </xdr:to>
    <xdr:sp macro="" textlink="">
      <xdr:nvSpPr>
        <xdr:cNvPr id="59" name="右矢印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5326590" y="9850582"/>
          <a:ext cx="848591" cy="690756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176680</xdr:colOff>
      <xdr:row>35</xdr:row>
      <xdr:rowOff>271930</xdr:rowOff>
    </xdr:from>
    <xdr:to>
      <xdr:col>14</xdr:col>
      <xdr:colOff>311728</xdr:colOff>
      <xdr:row>35</xdr:row>
      <xdr:rowOff>959223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359030" y="6348880"/>
          <a:ext cx="3745023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7</xdr:col>
      <xdr:colOff>31174</xdr:colOff>
      <xdr:row>35</xdr:row>
      <xdr:rowOff>0</xdr:rowOff>
    </xdr:from>
    <xdr:to>
      <xdr:col>8</xdr:col>
      <xdr:colOff>1253549</xdr:colOff>
      <xdr:row>36</xdr:row>
      <xdr:rowOff>83127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403399" y="6067160"/>
          <a:ext cx="2193925" cy="1235917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÷59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日後、１日当たりの協力金額算出（自動計算）</a:t>
          </a:r>
        </a:p>
      </xdr:txBody>
    </xdr:sp>
    <xdr:clientData/>
  </xdr:twoCellAnchor>
  <xdr:twoCellAnchor>
    <xdr:from>
      <xdr:col>11</xdr:col>
      <xdr:colOff>176680</xdr:colOff>
      <xdr:row>35</xdr:row>
      <xdr:rowOff>271930</xdr:rowOff>
    </xdr:from>
    <xdr:to>
      <xdr:col>14</xdr:col>
      <xdr:colOff>311728</xdr:colOff>
      <xdr:row>35</xdr:row>
      <xdr:rowOff>959223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1359030" y="6348880"/>
          <a:ext cx="3745023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7</xdr:col>
      <xdr:colOff>31174</xdr:colOff>
      <xdr:row>35</xdr:row>
      <xdr:rowOff>0</xdr:rowOff>
    </xdr:from>
    <xdr:to>
      <xdr:col>8</xdr:col>
      <xdr:colOff>1253549</xdr:colOff>
      <xdr:row>36</xdr:row>
      <xdr:rowOff>83127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403399" y="6067160"/>
          <a:ext cx="2193925" cy="1235917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対象日数、１日当たりの協力金額算出（自動計算）</a:t>
          </a:r>
        </a:p>
      </xdr:txBody>
    </xdr:sp>
    <xdr:clientData/>
  </xdr:twoCellAnchor>
  <xdr:twoCellAnchor>
    <xdr:from>
      <xdr:col>11</xdr:col>
      <xdr:colOff>176680</xdr:colOff>
      <xdr:row>18</xdr:row>
      <xdr:rowOff>271930</xdr:rowOff>
    </xdr:from>
    <xdr:to>
      <xdr:col>14</xdr:col>
      <xdr:colOff>311728</xdr:colOff>
      <xdr:row>18</xdr:row>
      <xdr:rowOff>959223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1359030" y="17178805"/>
          <a:ext cx="3745023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7</xdr:col>
      <xdr:colOff>31174</xdr:colOff>
      <xdr:row>18</xdr:row>
      <xdr:rowOff>0</xdr:rowOff>
    </xdr:from>
    <xdr:to>
      <xdr:col>8</xdr:col>
      <xdr:colOff>1253549</xdr:colOff>
      <xdr:row>19</xdr:row>
      <xdr:rowOff>83127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403399" y="16897085"/>
          <a:ext cx="2193925" cy="1235917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÷59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日後、１日当たりの協力金額算出（自動計算）</a:t>
          </a:r>
        </a:p>
      </xdr:txBody>
    </xdr:sp>
    <xdr:clientData/>
  </xdr:twoCellAnchor>
  <xdr:twoCellAnchor>
    <xdr:from>
      <xdr:col>11</xdr:col>
      <xdr:colOff>176680</xdr:colOff>
      <xdr:row>18</xdr:row>
      <xdr:rowOff>271930</xdr:rowOff>
    </xdr:from>
    <xdr:to>
      <xdr:col>14</xdr:col>
      <xdr:colOff>311728</xdr:colOff>
      <xdr:row>18</xdr:row>
      <xdr:rowOff>959223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11359030" y="17178805"/>
          <a:ext cx="3745023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7</xdr:col>
      <xdr:colOff>31174</xdr:colOff>
      <xdr:row>18</xdr:row>
      <xdr:rowOff>0</xdr:rowOff>
    </xdr:from>
    <xdr:to>
      <xdr:col>8</xdr:col>
      <xdr:colOff>1253549</xdr:colOff>
      <xdr:row>19</xdr:row>
      <xdr:rowOff>83127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6403399" y="16897085"/>
          <a:ext cx="2193925" cy="1235917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対象日数、１日当たりの協力金額算出（自動計算）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176680</xdr:colOff>
      <xdr:row>36</xdr:row>
      <xdr:rowOff>271930</xdr:rowOff>
    </xdr:from>
    <xdr:to>
      <xdr:col>14</xdr:col>
      <xdr:colOff>311728</xdr:colOff>
      <xdr:row>36</xdr:row>
      <xdr:rowOff>959223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2073405" y="7339480"/>
          <a:ext cx="3745023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7</xdr:col>
      <xdr:colOff>31174</xdr:colOff>
      <xdr:row>36</xdr:row>
      <xdr:rowOff>0</xdr:rowOff>
    </xdr:from>
    <xdr:to>
      <xdr:col>8</xdr:col>
      <xdr:colOff>1253549</xdr:colOff>
      <xdr:row>37</xdr:row>
      <xdr:rowOff>83127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117774" y="7067550"/>
          <a:ext cx="2193925" cy="1226127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÷59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日後、１日当たりの協力金額算出（自動計算）</a:t>
          </a:r>
        </a:p>
      </xdr:txBody>
    </xdr:sp>
    <xdr:clientData/>
  </xdr:twoCellAnchor>
  <xdr:twoCellAnchor>
    <xdr:from>
      <xdr:col>11</xdr:col>
      <xdr:colOff>176680</xdr:colOff>
      <xdr:row>36</xdr:row>
      <xdr:rowOff>271930</xdr:rowOff>
    </xdr:from>
    <xdr:to>
      <xdr:col>14</xdr:col>
      <xdr:colOff>311728</xdr:colOff>
      <xdr:row>36</xdr:row>
      <xdr:rowOff>959223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073405" y="7339480"/>
          <a:ext cx="3745023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7</xdr:col>
      <xdr:colOff>31174</xdr:colOff>
      <xdr:row>36</xdr:row>
      <xdr:rowOff>0</xdr:rowOff>
    </xdr:from>
    <xdr:to>
      <xdr:col>8</xdr:col>
      <xdr:colOff>1253549</xdr:colOff>
      <xdr:row>37</xdr:row>
      <xdr:rowOff>83127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117774" y="7067550"/>
          <a:ext cx="2193925" cy="1226127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対象日数、１日当たりの協力金額算出（自動計算）</a:t>
          </a:r>
        </a:p>
      </xdr:txBody>
    </xdr:sp>
    <xdr:clientData/>
  </xdr:twoCellAnchor>
  <xdr:twoCellAnchor>
    <xdr:from>
      <xdr:col>11</xdr:col>
      <xdr:colOff>176680</xdr:colOff>
      <xdr:row>18</xdr:row>
      <xdr:rowOff>271930</xdr:rowOff>
    </xdr:from>
    <xdr:to>
      <xdr:col>14</xdr:col>
      <xdr:colOff>311728</xdr:colOff>
      <xdr:row>18</xdr:row>
      <xdr:rowOff>959223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2073405" y="15759580"/>
          <a:ext cx="3745023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7</xdr:col>
      <xdr:colOff>31174</xdr:colOff>
      <xdr:row>18</xdr:row>
      <xdr:rowOff>0</xdr:rowOff>
    </xdr:from>
    <xdr:to>
      <xdr:col>8</xdr:col>
      <xdr:colOff>1253549</xdr:colOff>
      <xdr:row>19</xdr:row>
      <xdr:rowOff>83127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117774" y="15487650"/>
          <a:ext cx="2193925" cy="1226127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÷59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日後、１日当たりの協力金額算出（自動計算）</a:t>
          </a:r>
        </a:p>
      </xdr:txBody>
    </xdr:sp>
    <xdr:clientData/>
  </xdr:twoCellAnchor>
  <xdr:twoCellAnchor>
    <xdr:from>
      <xdr:col>11</xdr:col>
      <xdr:colOff>176680</xdr:colOff>
      <xdr:row>18</xdr:row>
      <xdr:rowOff>271930</xdr:rowOff>
    </xdr:from>
    <xdr:to>
      <xdr:col>14</xdr:col>
      <xdr:colOff>311728</xdr:colOff>
      <xdr:row>18</xdr:row>
      <xdr:rowOff>959223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2073405" y="15759580"/>
          <a:ext cx="3745023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7</xdr:col>
      <xdr:colOff>31174</xdr:colOff>
      <xdr:row>18</xdr:row>
      <xdr:rowOff>0</xdr:rowOff>
    </xdr:from>
    <xdr:to>
      <xdr:col>8</xdr:col>
      <xdr:colOff>1253549</xdr:colOff>
      <xdr:row>19</xdr:row>
      <xdr:rowOff>83127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117774" y="15487650"/>
          <a:ext cx="2193925" cy="1226127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÷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対象日数、１日当たりの協力金額算出（自動計算）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176680</xdr:colOff>
      <xdr:row>36</xdr:row>
      <xdr:rowOff>271931</xdr:rowOff>
    </xdr:from>
    <xdr:to>
      <xdr:col>9</xdr:col>
      <xdr:colOff>1610591</xdr:colOff>
      <xdr:row>36</xdr:row>
      <xdr:rowOff>876301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9199453" y="14853840"/>
          <a:ext cx="3875774" cy="604370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7</xdr:col>
      <xdr:colOff>176680</xdr:colOff>
      <xdr:row>18</xdr:row>
      <xdr:rowOff>271930</xdr:rowOff>
    </xdr:from>
    <xdr:to>
      <xdr:col>9</xdr:col>
      <xdr:colOff>1575955</xdr:colOff>
      <xdr:row>18</xdr:row>
      <xdr:rowOff>959223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9199453" y="7545566"/>
          <a:ext cx="3841138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480580</xdr:colOff>
      <xdr:row>22</xdr:row>
      <xdr:rowOff>76487</xdr:rowOff>
    </xdr:from>
    <xdr:to>
      <xdr:col>12</xdr:col>
      <xdr:colOff>290080</xdr:colOff>
      <xdr:row>26</xdr:row>
      <xdr:rowOff>149677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6250009" y="2022308"/>
          <a:ext cx="6463392" cy="257690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480580</xdr:colOff>
      <xdr:row>9</xdr:row>
      <xdr:rowOff>76487</xdr:rowOff>
    </xdr:from>
    <xdr:to>
      <xdr:col>12</xdr:col>
      <xdr:colOff>290080</xdr:colOff>
      <xdr:row>13</xdr:row>
      <xdr:rowOff>149677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6732444" y="4059669"/>
          <a:ext cx="5645727" cy="260164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259773</xdr:colOff>
      <xdr:row>24</xdr:row>
      <xdr:rowOff>86590</xdr:rowOff>
    </xdr:from>
    <xdr:to>
      <xdr:col>10</xdr:col>
      <xdr:colOff>1305788</xdr:colOff>
      <xdr:row>24</xdr:row>
      <xdr:rowOff>775253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8848602" y="10482447"/>
          <a:ext cx="1394357" cy="68866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自動計算</a:t>
          </a:r>
        </a:p>
      </xdr:txBody>
    </xdr:sp>
    <xdr:clientData/>
  </xdr:twoCellAnchor>
  <xdr:twoCellAnchor>
    <xdr:from>
      <xdr:col>9</xdr:col>
      <xdr:colOff>277091</xdr:colOff>
      <xdr:row>25</xdr:row>
      <xdr:rowOff>155863</xdr:rowOff>
    </xdr:from>
    <xdr:to>
      <xdr:col>10</xdr:col>
      <xdr:colOff>1323106</xdr:colOff>
      <xdr:row>25</xdr:row>
      <xdr:rowOff>844526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8866909" y="5766954"/>
          <a:ext cx="1392379" cy="68866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自動計算</a:t>
          </a:r>
        </a:p>
      </xdr:txBody>
    </xdr:sp>
    <xdr:clientData/>
  </xdr:twoCellAnchor>
  <xdr:twoCellAnchor>
    <xdr:from>
      <xdr:col>12</xdr:col>
      <xdr:colOff>519545</xdr:colOff>
      <xdr:row>24</xdr:row>
      <xdr:rowOff>51954</xdr:rowOff>
    </xdr:from>
    <xdr:to>
      <xdr:col>16</xdr:col>
      <xdr:colOff>256275</xdr:colOff>
      <xdr:row>24</xdr:row>
      <xdr:rowOff>739247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2607636" y="4866409"/>
          <a:ext cx="3754548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12</xdr:col>
      <xdr:colOff>502227</xdr:colOff>
      <xdr:row>25</xdr:row>
      <xdr:rowOff>173182</xdr:rowOff>
    </xdr:from>
    <xdr:to>
      <xdr:col>16</xdr:col>
      <xdr:colOff>238957</xdr:colOff>
      <xdr:row>25</xdr:row>
      <xdr:rowOff>860475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2590318" y="5784273"/>
          <a:ext cx="3754548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9</xdr:col>
      <xdr:colOff>221673</xdr:colOff>
      <xdr:row>11</xdr:row>
      <xdr:rowOff>135081</xdr:rowOff>
    </xdr:from>
    <xdr:to>
      <xdr:col>10</xdr:col>
      <xdr:colOff>1267688</xdr:colOff>
      <xdr:row>12</xdr:row>
      <xdr:rowOff>27108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8811491" y="10577945"/>
          <a:ext cx="1392379" cy="68866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自動計算</a:t>
          </a:r>
        </a:p>
      </xdr:txBody>
    </xdr:sp>
    <xdr:clientData/>
  </xdr:twoCellAnchor>
  <xdr:twoCellAnchor>
    <xdr:from>
      <xdr:col>9</xdr:col>
      <xdr:colOff>238991</xdr:colOff>
      <xdr:row>12</xdr:row>
      <xdr:rowOff>204354</xdr:rowOff>
    </xdr:from>
    <xdr:to>
      <xdr:col>10</xdr:col>
      <xdr:colOff>1285006</xdr:colOff>
      <xdr:row>12</xdr:row>
      <xdr:rowOff>893017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8828809" y="11443854"/>
          <a:ext cx="1392379" cy="68866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自動計算</a:t>
          </a:r>
        </a:p>
      </xdr:txBody>
    </xdr:sp>
    <xdr:clientData/>
  </xdr:twoCellAnchor>
  <xdr:twoCellAnchor>
    <xdr:from>
      <xdr:col>12</xdr:col>
      <xdr:colOff>481445</xdr:colOff>
      <xdr:row>11</xdr:row>
      <xdr:rowOff>100445</xdr:rowOff>
    </xdr:from>
    <xdr:to>
      <xdr:col>16</xdr:col>
      <xdr:colOff>218175</xdr:colOff>
      <xdr:row>11</xdr:row>
      <xdr:rowOff>787738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2569536" y="10543309"/>
          <a:ext cx="3754548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12</xdr:col>
      <xdr:colOff>464127</xdr:colOff>
      <xdr:row>12</xdr:row>
      <xdr:rowOff>221673</xdr:rowOff>
    </xdr:from>
    <xdr:to>
      <xdr:col>16</xdr:col>
      <xdr:colOff>200857</xdr:colOff>
      <xdr:row>13</xdr:row>
      <xdr:rowOff>8421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12552218" y="11461173"/>
          <a:ext cx="3754548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515216</xdr:colOff>
      <xdr:row>30</xdr:row>
      <xdr:rowOff>59169</xdr:rowOff>
    </xdr:from>
    <xdr:to>
      <xdr:col>12</xdr:col>
      <xdr:colOff>324716</xdr:colOff>
      <xdr:row>33</xdr:row>
      <xdr:rowOff>132359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6767080" y="5549033"/>
          <a:ext cx="5645727" cy="170109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480580</xdr:colOff>
      <xdr:row>14</xdr:row>
      <xdr:rowOff>76487</xdr:rowOff>
    </xdr:from>
    <xdr:to>
      <xdr:col>12</xdr:col>
      <xdr:colOff>290080</xdr:colOff>
      <xdr:row>17</xdr:row>
      <xdr:rowOff>149677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6728980" y="9649112"/>
          <a:ext cx="5629275" cy="257826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277091</xdr:colOff>
      <xdr:row>32</xdr:row>
      <xdr:rowOff>51954</xdr:rowOff>
    </xdr:from>
    <xdr:to>
      <xdr:col>10</xdr:col>
      <xdr:colOff>1323106</xdr:colOff>
      <xdr:row>32</xdr:row>
      <xdr:rowOff>740617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8866909" y="6615545"/>
          <a:ext cx="1392379" cy="68866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自動計算</a:t>
          </a:r>
        </a:p>
      </xdr:txBody>
    </xdr:sp>
    <xdr:clientData/>
  </xdr:twoCellAnchor>
  <xdr:twoCellAnchor>
    <xdr:from>
      <xdr:col>12</xdr:col>
      <xdr:colOff>536863</xdr:colOff>
      <xdr:row>32</xdr:row>
      <xdr:rowOff>17318</xdr:rowOff>
    </xdr:from>
    <xdr:to>
      <xdr:col>16</xdr:col>
      <xdr:colOff>273593</xdr:colOff>
      <xdr:row>32</xdr:row>
      <xdr:rowOff>704611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2624954" y="6580909"/>
          <a:ext cx="3754548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9</xdr:col>
      <xdr:colOff>273628</xdr:colOff>
      <xdr:row>16</xdr:row>
      <xdr:rowOff>100445</xdr:rowOff>
    </xdr:from>
    <xdr:to>
      <xdr:col>10</xdr:col>
      <xdr:colOff>1319643</xdr:colOff>
      <xdr:row>16</xdr:row>
      <xdr:rowOff>789108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8863446" y="12950536"/>
          <a:ext cx="1392379" cy="68866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自動計算</a:t>
          </a:r>
        </a:p>
      </xdr:txBody>
    </xdr:sp>
    <xdr:clientData/>
  </xdr:twoCellAnchor>
  <xdr:twoCellAnchor>
    <xdr:from>
      <xdr:col>12</xdr:col>
      <xdr:colOff>533400</xdr:colOff>
      <xdr:row>16</xdr:row>
      <xdr:rowOff>65809</xdr:rowOff>
    </xdr:from>
    <xdr:to>
      <xdr:col>16</xdr:col>
      <xdr:colOff>270130</xdr:colOff>
      <xdr:row>16</xdr:row>
      <xdr:rowOff>753102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12621491" y="12915900"/>
          <a:ext cx="3754548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93805</xdr:rowOff>
    </xdr:from>
    <xdr:to>
      <xdr:col>12</xdr:col>
      <xdr:colOff>363682</xdr:colOff>
      <xdr:row>32</xdr:row>
      <xdr:rowOff>166995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6680489" y="5670260"/>
          <a:ext cx="5771284" cy="170109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480580</xdr:colOff>
      <xdr:row>14</xdr:row>
      <xdr:rowOff>76487</xdr:rowOff>
    </xdr:from>
    <xdr:to>
      <xdr:col>12</xdr:col>
      <xdr:colOff>290080</xdr:colOff>
      <xdr:row>17</xdr:row>
      <xdr:rowOff>149677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6728980" y="12049412"/>
          <a:ext cx="5629275" cy="168291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311728</xdr:colOff>
      <xdr:row>31</xdr:row>
      <xdr:rowOff>17318</xdr:rowOff>
    </xdr:from>
    <xdr:to>
      <xdr:col>10</xdr:col>
      <xdr:colOff>1357743</xdr:colOff>
      <xdr:row>31</xdr:row>
      <xdr:rowOff>705981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901546" y="6580909"/>
          <a:ext cx="1392379" cy="68866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自動計算</a:t>
          </a:r>
        </a:p>
      </xdr:txBody>
    </xdr:sp>
    <xdr:clientData/>
  </xdr:twoCellAnchor>
  <xdr:twoCellAnchor>
    <xdr:from>
      <xdr:col>12</xdr:col>
      <xdr:colOff>571500</xdr:colOff>
      <xdr:row>30</xdr:row>
      <xdr:rowOff>311728</xdr:rowOff>
    </xdr:from>
    <xdr:to>
      <xdr:col>16</xdr:col>
      <xdr:colOff>308230</xdr:colOff>
      <xdr:row>31</xdr:row>
      <xdr:rowOff>669975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12659591" y="6546273"/>
          <a:ext cx="3754548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9</xdr:col>
      <xdr:colOff>311728</xdr:colOff>
      <xdr:row>16</xdr:row>
      <xdr:rowOff>69273</xdr:rowOff>
    </xdr:from>
    <xdr:to>
      <xdr:col>10</xdr:col>
      <xdr:colOff>1357743</xdr:colOff>
      <xdr:row>16</xdr:row>
      <xdr:rowOff>757936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8901546" y="12919364"/>
          <a:ext cx="1392379" cy="68866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自動計算</a:t>
          </a:r>
        </a:p>
      </xdr:txBody>
    </xdr:sp>
    <xdr:clientData/>
  </xdr:twoCellAnchor>
  <xdr:twoCellAnchor>
    <xdr:from>
      <xdr:col>12</xdr:col>
      <xdr:colOff>571500</xdr:colOff>
      <xdr:row>16</xdr:row>
      <xdr:rowOff>34637</xdr:rowOff>
    </xdr:from>
    <xdr:to>
      <xdr:col>16</xdr:col>
      <xdr:colOff>308230</xdr:colOff>
      <xdr:row>16</xdr:row>
      <xdr:rowOff>721930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12659591" y="12884728"/>
          <a:ext cx="3754548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623455</xdr:colOff>
      <xdr:row>31</xdr:row>
      <xdr:rowOff>51954</xdr:rowOff>
    </xdr:from>
    <xdr:to>
      <xdr:col>10</xdr:col>
      <xdr:colOff>360185</xdr:colOff>
      <xdr:row>31</xdr:row>
      <xdr:rowOff>739247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3386955" y="6615545"/>
          <a:ext cx="3754548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  <xdr:twoCellAnchor>
    <xdr:from>
      <xdr:col>7</xdr:col>
      <xdr:colOff>48492</xdr:colOff>
      <xdr:row>16</xdr:row>
      <xdr:rowOff>100445</xdr:rowOff>
    </xdr:from>
    <xdr:to>
      <xdr:col>10</xdr:col>
      <xdr:colOff>477949</xdr:colOff>
      <xdr:row>16</xdr:row>
      <xdr:rowOff>787738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13504719" y="12950536"/>
          <a:ext cx="3754548" cy="687293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4"/>
  <sheetViews>
    <sheetView tabSelected="1" view="pageBreakPreview" zoomScale="40" zoomScaleNormal="60" zoomScaleSheetLayoutView="40" zoomScalePageLayoutView="40" workbookViewId="0">
      <selection activeCell="C14" sqref="C14"/>
    </sheetView>
  </sheetViews>
  <sheetFormatPr defaultColWidth="9" defaultRowHeight="21" x14ac:dyDescent="0.4"/>
  <cols>
    <col min="1" max="1" width="1.5" style="1" customWidth="1"/>
    <col min="2" max="2" width="10.125" style="28" customWidth="1"/>
    <col min="3" max="3" width="24.125" style="1" customWidth="1"/>
    <col min="4" max="4" width="4.375" style="33" customWidth="1"/>
    <col min="5" max="5" width="25.5" style="1" customWidth="1"/>
    <col min="6" max="7" width="9" style="1" customWidth="1"/>
    <col min="8" max="8" width="12.75" style="1" customWidth="1"/>
    <col min="9" max="9" width="19.375" style="1" customWidth="1"/>
    <col min="10" max="10" width="22" style="1" customWidth="1"/>
    <col min="11" max="11" width="9" style="1"/>
    <col min="12" max="12" width="16.5" style="1" customWidth="1"/>
    <col min="13" max="13" width="13" style="1" customWidth="1"/>
    <col min="14" max="14" width="17.875" style="1" customWidth="1"/>
    <col min="15" max="15" width="17.25" style="1" customWidth="1"/>
    <col min="16" max="16" width="9.75" style="6" customWidth="1"/>
    <col min="17" max="17" width="19.875" style="1" customWidth="1"/>
    <col min="18" max="18" width="4.75" style="1" customWidth="1"/>
    <col min="19" max="19" width="2.25" style="1" customWidth="1"/>
    <col min="20" max="25" width="7.5" style="1" hidden="1" customWidth="1"/>
    <col min="26" max="16384" width="9" style="1"/>
  </cols>
  <sheetData>
    <row r="1" spans="1:26" ht="41.25" customHeight="1" x14ac:dyDescent="0.4">
      <c r="A1" s="132" t="s">
        <v>47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</row>
    <row r="2" spans="1:26" s="3" customFormat="1" ht="40.5" customHeight="1" x14ac:dyDescent="0.4">
      <c r="A2" s="2"/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</row>
    <row r="3" spans="1:26" s="3" customFormat="1" ht="40.5" customHeight="1" x14ac:dyDescent="0.4">
      <c r="A3" s="2"/>
      <c r="B3" s="133" t="s">
        <v>31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</row>
    <row r="4" spans="1:26" s="3" customFormat="1" ht="41.25" customHeight="1" x14ac:dyDescent="0.4">
      <c r="B4" s="134" t="s">
        <v>46</v>
      </c>
      <c r="C4" s="134"/>
      <c r="D4" s="134"/>
      <c r="E4" s="134"/>
      <c r="F4" s="134"/>
      <c r="G4" s="134"/>
      <c r="H4" s="134"/>
      <c r="I4" s="2"/>
      <c r="J4" s="2"/>
      <c r="K4" s="2"/>
      <c r="L4" s="2"/>
      <c r="M4" s="2"/>
      <c r="N4" s="2"/>
      <c r="O4" s="2"/>
      <c r="P4" s="31"/>
      <c r="Q4" s="2"/>
      <c r="S4" s="35"/>
      <c r="T4" s="35"/>
      <c r="U4" s="36"/>
      <c r="V4" s="36"/>
      <c r="W4" s="48" t="s">
        <v>12</v>
      </c>
      <c r="X4" s="48"/>
      <c r="Y4" s="48"/>
      <c r="Z4" s="35"/>
    </row>
    <row r="5" spans="1:26" s="3" customFormat="1" ht="22.5" customHeight="1" x14ac:dyDescent="0.4">
      <c r="B5" s="121"/>
      <c r="C5" s="121"/>
      <c r="D5" s="121"/>
      <c r="E5" s="121"/>
      <c r="F5" s="121"/>
      <c r="G5" s="121"/>
      <c r="H5" s="121"/>
      <c r="I5" s="2"/>
      <c r="J5" s="2"/>
      <c r="K5" s="2"/>
      <c r="L5" s="2"/>
      <c r="M5" s="2"/>
      <c r="N5" s="2"/>
      <c r="O5" s="2"/>
      <c r="P5" s="31"/>
      <c r="Q5" s="2"/>
      <c r="S5" s="35"/>
      <c r="T5" s="35"/>
      <c r="U5" s="36"/>
      <c r="V5" s="36"/>
      <c r="W5" s="119"/>
      <c r="X5" s="119"/>
      <c r="Y5" s="119"/>
      <c r="Z5" s="35"/>
    </row>
    <row r="6" spans="1:26" s="3" customFormat="1" ht="30" customHeight="1" x14ac:dyDescent="0.4">
      <c r="A6" s="4"/>
      <c r="B6" s="4" t="s">
        <v>41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1"/>
      <c r="Q6" s="2"/>
      <c r="S6" s="35"/>
      <c r="T6" s="35"/>
      <c r="U6" s="36"/>
      <c r="V6" s="36"/>
      <c r="W6" s="48"/>
      <c r="X6" s="48"/>
      <c r="Y6" s="48"/>
      <c r="Z6" s="35"/>
    </row>
    <row r="7" spans="1:26" s="3" customFormat="1" ht="30" customHeight="1" x14ac:dyDescent="0.4">
      <c r="A7" s="4"/>
      <c r="B7" s="4"/>
      <c r="C7" s="33" t="s">
        <v>48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1"/>
      <c r="Q7" s="2"/>
      <c r="S7" s="35"/>
      <c r="T7" s="35"/>
      <c r="U7" s="36"/>
      <c r="V7" s="36"/>
      <c r="W7" s="48"/>
      <c r="X7" s="48"/>
      <c r="Y7" s="48"/>
      <c r="Z7" s="35"/>
    </row>
    <row r="8" spans="1:26" s="3" customFormat="1" ht="37.5" x14ac:dyDescent="0.4">
      <c r="A8" s="4"/>
      <c r="B8" s="70" t="s">
        <v>42</v>
      </c>
      <c r="C8" s="128">
        <v>21</v>
      </c>
      <c r="D8" s="72" t="s">
        <v>43</v>
      </c>
      <c r="E8" s="71"/>
      <c r="F8" s="2"/>
      <c r="G8" s="2"/>
      <c r="H8" s="2"/>
      <c r="I8" s="2"/>
      <c r="J8" s="2"/>
      <c r="K8" s="2"/>
      <c r="L8" s="2"/>
      <c r="M8" s="2"/>
      <c r="N8" s="2"/>
      <c r="O8" s="2"/>
      <c r="P8" s="31"/>
      <c r="Q8" s="2"/>
      <c r="S8" s="35"/>
      <c r="T8" s="35"/>
      <c r="U8" s="36"/>
      <c r="V8" s="36"/>
      <c r="W8" s="48"/>
      <c r="X8" s="48"/>
      <c r="Y8" s="48"/>
      <c r="Z8" s="35"/>
    </row>
    <row r="9" spans="1:26" s="3" customFormat="1" ht="21.75" customHeight="1" x14ac:dyDescent="0.4">
      <c r="A9" s="4"/>
      <c r="B9" s="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1"/>
      <c r="Q9" s="2"/>
      <c r="S9" s="35"/>
      <c r="T9" s="35"/>
      <c r="U9" s="36"/>
      <c r="V9" s="36"/>
      <c r="W9" s="48"/>
      <c r="X9" s="48"/>
      <c r="Y9" s="48"/>
      <c r="Z9" s="35"/>
    </row>
    <row r="10" spans="1:26" s="3" customFormat="1" ht="30" customHeight="1" x14ac:dyDescent="0.4">
      <c r="A10" s="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1"/>
      <c r="Q10" s="2"/>
      <c r="S10" s="35"/>
      <c r="T10" s="35"/>
      <c r="U10" s="36"/>
      <c r="V10" s="36"/>
      <c r="W10" s="48"/>
      <c r="X10" s="48"/>
      <c r="Y10" s="48"/>
      <c r="Z10" s="35"/>
    </row>
    <row r="11" spans="1:26" ht="42" customHeight="1" x14ac:dyDescent="0.4">
      <c r="B11" s="68" t="s">
        <v>33</v>
      </c>
      <c r="C11" s="18"/>
      <c r="D11" s="6"/>
      <c r="E11" s="15"/>
      <c r="H11" s="29"/>
      <c r="I11" s="29"/>
      <c r="J11" s="44" t="s">
        <v>35</v>
      </c>
      <c r="L11" s="16"/>
      <c r="N11" s="16"/>
      <c r="P11" s="1"/>
      <c r="Q11" s="43" t="s">
        <v>30</v>
      </c>
      <c r="R11" s="57"/>
      <c r="S11" s="44"/>
      <c r="T11" s="51" t="s">
        <v>16</v>
      </c>
      <c r="U11" s="51"/>
      <c r="V11" s="51"/>
      <c r="W11" s="44" t="s">
        <v>27</v>
      </c>
      <c r="X11" s="44"/>
      <c r="Y11" s="44"/>
      <c r="Z11" s="34"/>
    </row>
    <row r="12" spans="1:26" ht="33.75" customHeight="1" thickBot="1" x14ac:dyDescent="0.45">
      <c r="B12" s="55"/>
      <c r="C12" s="36"/>
      <c r="D12" s="12"/>
      <c r="E12" s="33" t="s">
        <v>9</v>
      </c>
      <c r="F12" s="18"/>
      <c r="G12" s="18"/>
      <c r="H12" s="21"/>
      <c r="I12" s="21"/>
      <c r="J12" s="33" t="s">
        <v>38</v>
      </c>
      <c r="K12" s="5"/>
      <c r="L12" s="5"/>
      <c r="M12" s="5"/>
      <c r="Q12" s="33" t="s">
        <v>38</v>
      </c>
      <c r="S12" s="34"/>
      <c r="T12" s="52"/>
      <c r="U12" s="52"/>
      <c r="V12" s="52"/>
      <c r="W12" s="44" t="s">
        <v>27</v>
      </c>
      <c r="X12" s="50"/>
      <c r="Y12" s="50"/>
      <c r="Z12" s="34"/>
    </row>
    <row r="13" spans="1:26" ht="90" customHeight="1" thickBot="1" x14ac:dyDescent="0.45">
      <c r="B13" s="129" t="s">
        <v>34</v>
      </c>
      <c r="C13" s="56" t="s">
        <v>90</v>
      </c>
      <c r="D13" s="14" t="s">
        <v>1</v>
      </c>
      <c r="E13" s="17">
        <v>15000000</v>
      </c>
      <c r="F13" s="18" t="s">
        <v>2</v>
      </c>
      <c r="G13" s="18"/>
      <c r="H13" s="24"/>
      <c r="J13" s="40">
        <f>IF(E13="","",ROUNDUP(IF(E13/60&gt;250000,100000,IF(E13/60&gt;75000,E13/60*0.4,30000)),-3))</f>
        <v>100000</v>
      </c>
      <c r="K13" s="5" t="s">
        <v>2</v>
      </c>
      <c r="L13" s="5"/>
      <c r="M13" s="5"/>
      <c r="P13" s="6" t="s">
        <v>23</v>
      </c>
      <c r="Q13" s="41">
        <f>IF(J13="","",J13*C8)</f>
        <v>2100000</v>
      </c>
      <c r="R13" s="39" t="s">
        <v>2</v>
      </c>
      <c r="S13" s="18"/>
      <c r="T13" s="52" t="s">
        <v>19</v>
      </c>
      <c r="U13" s="52"/>
      <c r="V13" s="52"/>
      <c r="W13" s="46" t="s">
        <v>13</v>
      </c>
      <c r="X13" s="47"/>
      <c r="Y13" s="47"/>
      <c r="Z13" s="34"/>
    </row>
    <row r="14" spans="1:26" ht="90" customHeight="1" thickBot="1" x14ac:dyDescent="0.45">
      <c r="B14" s="130"/>
      <c r="C14" s="56" t="s">
        <v>91</v>
      </c>
      <c r="D14" s="14" t="s">
        <v>5</v>
      </c>
      <c r="E14" s="17">
        <v>5310000</v>
      </c>
      <c r="F14" s="18" t="s">
        <v>2</v>
      </c>
      <c r="G14" s="18"/>
      <c r="H14" s="24"/>
      <c r="J14" s="40">
        <f>IF(E14="","",ROUNDUP(IF(E14/59&gt;250000,100000,IF(E14/59&gt;75000,E14/59*0.4,30000)),-3))</f>
        <v>36000</v>
      </c>
      <c r="K14" s="5" t="s">
        <v>2</v>
      </c>
      <c r="L14" s="5"/>
      <c r="M14" s="5"/>
      <c r="P14" s="6" t="s">
        <v>24</v>
      </c>
      <c r="Q14" s="41">
        <f>IF(J14="","",J14*C8)</f>
        <v>756000</v>
      </c>
      <c r="R14" s="39" t="s">
        <v>2</v>
      </c>
      <c r="S14" s="18"/>
      <c r="T14" s="52" t="s">
        <v>20</v>
      </c>
      <c r="U14" s="52"/>
      <c r="V14" s="52"/>
      <c r="W14" s="46" t="s">
        <v>15</v>
      </c>
      <c r="X14" s="47"/>
      <c r="Y14" s="47"/>
      <c r="Z14" s="34"/>
    </row>
    <row r="15" spans="1:26" ht="21" customHeight="1" x14ac:dyDescent="0.4">
      <c r="D15" s="8"/>
      <c r="E15" s="28"/>
      <c r="J15" s="28"/>
      <c r="P15" s="33"/>
      <c r="Q15" s="65"/>
      <c r="R15" s="57"/>
      <c r="S15" s="44"/>
      <c r="T15" s="52"/>
      <c r="U15" s="52"/>
      <c r="V15" s="52"/>
      <c r="W15" s="50" t="s">
        <v>27</v>
      </c>
      <c r="X15" s="50"/>
      <c r="Y15" s="50"/>
      <c r="Z15" s="34"/>
    </row>
    <row r="16" spans="1:26" s="73" customFormat="1" ht="9" customHeight="1" x14ac:dyDescent="0.4">
      <c r="B16" s="74"/>
      <c r="D16" s="75"/>
      <c r="E16" s="74"/>
      <c r="J16" s="74"/>
      <c r="P16" s="76"/>
      <c r="Q16" s="77"/>
      <c r="R16" s="78"/>
      <c r="S16" s="79"/>
      <c r="T16" s="80"/>
      <c r="U16" s="80"/>
      <c r="V16" s="80"/>
      <c r="W16" s="50"/>
      <c r="X16" s="50"/>
      <c r="Y16" s="50"/>
      <c r="Z16" s="38"/>
    </row>
    <row r="17" spans="1:26" s="5" customFormat="1" x14ac:dyDescent="0.4">
      <c r="D17" s="6"/>
      <c r="E17" s="15"/>
      <c r="H17" s="29"/>
      <c r="I17" s="29"/>
      <c r="J17" s="9"/>
      <c r="P17" s="43"/>
      <c r="R17" s="57"/>
      <c r="S17" s="44"/>
      <c r="T17" s="52"/>
      <c r="U17" s="52"/>
      <c r="V17" s="52"/>
      <c r="W17" s="50"/>
      <c r="X17" s="50"/>
      <c r="Y17" s="50"/>
      <c r="Z17" s="18"/>
    </row>
    <row r="18" spans="1:26" s="5" customFormat="1" ht="50.25" customHeight="1" x14ac:dyDescent="0.4">
      <c r="B18" s="69" t="s">
        <v>36</v>
      </c>
      <c r="D18" s="6"/>
      <c r="J18" s="61" t="s">
        <v>8</v>
      </c>
      <c r="K18" s="6"/>
      <c r="L18" s="61" t="s">
        <v>49</v>
      </c>
      <c r="M18" s="6"/>
      <c r="N18" s="43" t="s">
        <v>82</v>
      </c>
      <c r="O18" s="30"/>
      <c r="P18" s="6"/>
      <c r="Q18" s="65" t="s">
        <v>37</v>
      </c>
      <c r="S18" s="18"/>
      <c r="T18" s="52"/>
      <c r="U18" s="52"/>
      <c r="V18" s="52"/>
      <c r="W18" s="50"/>
      <c r="X18" s="50"/>
      <c r="Y18" s="50"/>
      <c r="Z18" s="18"/>
    </row>
    <row r="19" spans="1:26" s="5" customFormat="1" ht="24" customHeight="1" thickBot="1" x14ac:dyDescent="0.45">
      <c r="B19" s="54"/>
      <c r="D19" s="6"/>
      <c r="E19" s="15" t="s">
        <v>9</v>
      </c>
      <c r="J19" s="33" t="s">
        <v>38</v>
      </c>
      <c r="L19" s="33" t="s">
        <v>48</v>
      </c>
      <c r="M19" s="54"/>
      <c r="N19" s="33" t="s">
        <v>38</v>
      </c>
      <c r="O19" s="54"/>
      <c r="P19" s="6"/>
      <c r="Q19" s="33" t="s">
        <v>38</v>
      </c>
      <c r="S19" s="18"/>
      <c r="T19" s="52"/>
      <c r="U19" s="52"/>
      <c r="V19" s="52"/>
      <c r="W19" s="50"/>
      <c r="X19" s="50"/>
      <c r="Y19" s="50"/>
      <c r="Z19" s="18"/>
    </row>
    <row r="20" spans="1:26" ht="72" customHeight="1" thickBot="1" x14ac:dyDescent="0.45">
      <c r="B20" s="129" t="s">
        <v>34</v>
      </c>
      <c r="C20" s="32" t="s">
        <v>90</v>
      </c>
      <c r="D20" s="60" t="s">
        <v>3</v>
      </c>
      <c r="E20" s="58">
        <v>15000000</v>
      </c>
      <c r="F20" s="18" t="s">
        <v>2</v>
      </c>
      <c r="G20" s="22"/>
      <c r="H20" s="24"/>
      <c r="I20" s="66" t="s">
        <v>39</v>
      </c>
      <c r="J20" s="40">
        <f>IF(E22="","",E20-E22)</f>
        <v>14000000</v>
      </c>
      <c r="K20" s="5" t="s">
        <v>2</v>
      </c>
      <c r="L20" s="42">
        <v>200000</v>
      </c>
      <c r="M20" s="5" t="s">
        <v>2</v>
      </c>
      <c r="N20" s="42">
        <f>IF(E22="","",IF(ROUNDUP(IF(J20/60*0.4&gt;200000,200000,J20/60*0.4),-3)&gt;L20,L20,ROUNDUP(IF(J20/60*0.4&gt;200000,200000,J20/60*0.4),-3)))</f>
        <v>94000</v>
      </c>
      <c r="O20" s="5" t="s">
        <v>2</v>
      </c>
      <c r="P20" s="6" t="s">
        <v>25</v>
      </c>
      <c r="Q20" s="41">
        <f>IF(N20="","",N20*C8)</f>
        <v>1974000</v>
      </c>
      <c r="R20" s="39" t="s">
        <v>2</v>
      </c>
      <c r="S20" s="18"/>
      <c r="T20" s="52" t="s">
        <v>21</v>
      </c>
      <c r="U20" s="52"/>
      <c r="V20" s="52"/>
      <c r="W20" s="46" t="s">
        <v>14</v>
      </c>
      <c r="X20" s="46"/>
      <c r="Y20" s="46"/>
      <c r="Z20" s="34"/>
    </row>
    <row r="21" spans="1:26" ht="72" customHeight="1" thickBot="1" x14ac:dyDescent="0.45">
      <c r="B21" s="131"/>
      <c r="C21" s="32" t="s">
        <v>91</v>
      </c>
      <c r="D21" s="63" t="s">
        <v>32</v>
      </c>
      <c r="E21" s="64">
        <v>5310000</v>
      </c>
      <c r="F21" s="18" t="s">
        <v>2</v>
      </c>
      <c r="G21" s="22"/>
      <c r="H21" s="26"/>
      <c r="I21" s="66" t="s">
        <v>40</v>
      </c>
      <c r="J21" s="67">
        <f>IF(E22="","",E21-E22)</f>
        <v>4310000</v>
      </c>
      <c r="K21" s="5" t="s">
        <v>2</v>
      </c>
      <c r="L21" s="42">
        <v>200000</v>
      </c>
      <c r="M21" s="5" t="s">
        <v>2</v>
      </c>
      <c r="N21" s="42">
        <f>IF(E22="","",IF(ROUNDUP(IF(J21/59*0.4&gt;200000,200000,J21/59*0.4),-3)&gt;L21,L21,ROUNDUP(IF(J21/59*0.4&gt;200000,200000,J21/59*0.4),-3)))</f>
        <v>30000</v>
      </c>
      <c r="O21" s="5" t="s">
        <v>2</v>
      </c>
      <c r="P21" s="6" t="s">
        <v>26</v>
      </c>
      <c r="Q21" s="41">
        <f>IF(N21="","",N21*C8)</f>
        <v>630000</v>
      </c>
      <c r="R21" s="39" t="s">
        <v>2</v>
      </c>
      <c r="S21" s="18"/>
      <c r="T21" s="52" t="s">
        <v>22</v>
      </c>
      <c r="U21" s="52"/>
      <c r="V21" s="52"/>
      <c r="W21" s="46"/>
      <c r="X21" s="46"/>
      <c r="Y21" s="46"/>
      <c r="Z21" s="34"/>
    </row>
    <row r="22" spans="1:26" ht="63.75" customHeight="1" thickBot="1" x14ac:dyDescent="0.45">
      <c r="B22" s="130"/>
      <c r="C22" s="32" t="s">
        <v>92</v>
      </c>
      <c r="D22" s="62" t="s">
        <v>7</v>
      </c>
      <c r="E22" s="59">
        <v>1000000</v>
      </c>
      <c r="F22" s="18" t="s">
        <v>2</v>
      </c>
      <c r="L22" s="94" t="s">
        <v>50</v>
      </c>
      <c r="S22" s="34"/>
      <c r="T22" s="34"/>
      <c r="U22" s="34"/>
      <c r="V22" s="34"/>
      <c r="W22" s="45"/>
      <c r="X22" s="45"/>
      <c r="Y22" s="45"/>
      <c r="Z22" s="34"/>
    </row>
    <row r="23" spans="1:26" ht="36.75" customHeight="1" x14ac:dyDescent="0.4">
      <c r="B23" s="54"/>
      <c r="S23" s="34"/>
      <c r="T23" s="34"/>
      <c r="U23" s="34"/>
      <c r="V23" s="34"/>
      <c r="W23" s="45"/>
      <c r="X23" s="45"/>
      <c r="Y23" s="45"/>
      <c r="Z23" s="34"/>
    </row>
    <row r="24" spans="1:26" ht="20.25" customHeight="1" x14ac:dyDescent="0.4">
      <c r="B24" s="120"/>
      <c r="S24" s="34"/>
      <c r="T24" s="34"/>
      <c r="U24" s="34"/>
      <c r="V24" s="34"/>
      <c r="W24" s="114"/>
      <c r="X24" s="114"/>
      <c r="Y24" s="114"/>
      <c r="Z24" s="34"/>
    </row>
    <row r="25" spans="1:26" s="3" customFormat="1" ht="41.25" customHeight="1" x14ac:dyDescent="0.4">
      <c r="B25" s="134" t="s">
        <v>45</v>
      </c>
      <c r="C25" s="134"/>
      <c r="D25" s="134"/>
      <c r="E25" s="134"/>
      <c r="F25" s="134"/>
      <c r="G25" s="134"/>
      <c r="H25" s="134"/>
      <c r="I25" s="2"/>
      <c r="J25" s="2"/>
      <c r="K25" s="2"/>
      <c r="L25" s="2"/>
      <c r="M25" s="2"/>
      <c r="N25" s="2"/>
      <c r="O25" s="2"/>
      <c r="P25" s="31"/>
      <c r="Q25" s="2"/>
      <c r="S25" s="35"/>
      <c r="T25" s="35"/>
      <c r="U25" s="36"/>
      <c r="V25" s="36"/>
      <c r="W25" s="48" t="s">
        <v>12</v>
      </c>
      <c r="X25" s="48"/>
      <c r="Y25" s="48"/>
      <c r="Z25" s="35"/>
    </row>
    <row r="26" spans="1:26" s="3" customFormat="1" ht="22.5" customHeight="1" x14ac:dyDescent="0.4">
      <c r="B26" s="121"/>
      <c r="C26" s="121"/>
      <c r="D26" s="121"/>
      <c r="E26" s="121"/>
      <c r="F26" s="121"/>
      <c r="G26" s="121"/>
      <c r="H26" s="121"/>
      <c r="I26" s="2"/>
      <c r="J26" s="2"/>
      <c r="K26" s="2"/>
      <c r="L26" s="2"/>
      <c r="M26" s="2"/>
      <c r="N26" s="2"/>
      <c r="O26" s="2"/>
      <c r="P26" s="31"/>
      <c r="Q26" s="2"/>
      <c r="S26" s="35"/>
      <c r="T26" s="35"/>
      <c r="U26" s="36"/>
      <c r="V26" s="36"/>
      <c r="W26" s="119"/>
      <c r="X26" s="119"/>
      <c r="Y26" s="119"/>
      <c r="Z26" s="35"/>
    </row>
    <row r="27" spans="1:26" s="3" customFormat="1" ht="30" customHeight="1" x14ac:dyDescent="0.4">
      <c r="A27" s="4"/>
      <c r="B27" s="4" t="s">
        <v>41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31"/>
      <c r="Q27" s="2"/>
      <c r="S27" s="35"/>
      <c r="T27" s="35"/>
      <c r="U27" s="36"/>
      <c r="V27" s="36"/>
      <c r="W27" s="48"/>
      <c r="X27" s="48"/>
      <c r="Y27" s="48"/>
      <c r="Z27" s="35"/>
    </row>
    <row r="28" spans="1:26" s="3" customFormat="1" ht="30" customHeight="1" x14ac:dyDescent="0.4">
      <c r="A28" s="4"/>
      <c r="B28" s="4"/>
      <c r="C28" s="33" t="s">
        <v>48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1"/>
      <c r="Q28" s="2"/>
      <c r="S28" s="35"/>
      <c r="T28" s="35"/>
      <c r="U28" s="36"/>
      <c r="V28" s="36"/>
      <c r="W28" s="48"/>
      <c r="X28" s="48"/>
      <c r="Y28" s="48"/>
      <c r="Z28" s="35"/>
    </row>
    <row r="29" spans="1:26" s="3" customFormat="1" ht="37.5" x14ac:dyDescent="0.4">
      <c r="A29" s="4"/>
      <c r="B29" s="70" t="s">
        <v>42</v>
      </c>
      <c r="C29" s="128">
        <v>21</v>
      </c>
      <c r="D29" s="72" t="s">
        <v>43</v>
      </c>
      <c r="E29" s="71"/>
      <c r="F29" s="2"/>
      <c r="G29" s="2"/>
      <c r="H29" s="2"/>
      <c r="I29" s="2"/>
      <c r="J29" s="2"/>
      <c r="K29" s="2"/>
      <c r="L29" s="2"/>
      <c r="M29" s="2"/>
      <c r="N29" s="2"/>
      <c r="O29" s="2"/>
      <c r="P29" s="31"/>
      <c r="Q29" s="2"/>
      <c r="S29" s="35"/>
      <c r="T29" s="35"/>
      <c r="U29" s="36"/>
      <c r="V29" s="36"/>
      <c r="W29" s="48"/>
      <c r="X29" s="48"/>
      <c r="Y29" s="48"/>
      <c r="Z29" s="35"/>
    </row>
    <row r="30" spans="1:26" s="3" customFormat="1" ht="21.75" customHeight="1" x14ac:dyDescent="0.4">
      <c r="A30" s="4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1"/>
      <c r="Q30" s="2"/>
      <c r="S30" s="35"/>
      <c r="T30" s="35"/>
      <c r="U30" s="36"/>
      <c r="V30" s="36"/>
      <c r="W30" s="48"/>
      <c r="X30" s="48"/>
      <c r="Y30" s="48"/>
      <c r="Z30" s="35"/>
    </row>
    <row r="31" spans="1:26" s="3" customFormat="1" ht="30" customHeight="1" x14ac:dyDescent="0.4">
      <c r="A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1"/>
      <c r="Q31" s="2"/>
      <c r="S31" s="35"/>
      <c r="T31" s="35"/>
      <c r="U31" s="36"/>
      <c r="V31" s="36"/>
      <c r="W31" s="48"/>
      <c r="X31" s="48"/>
      <c r="Y31" s="48"/>
      <c r="Z31" s="35"/>
    </row>
    <row r="32" spans="1:26" ht="42" customHeight="1" x14ac:dyDescent="0.4">
      <c r="B32" s="68" t="s">
        <v>33</v>
      </c>
      <c r="C32" s="18"/>
      <c r="D32" s="6"/>
      <c r="E32" s="15"/>
      <c r="H32" s="29"/>
      <c r="I32" s="29"/>
      <c r="J32" s="44" t="s">
        <v>35</v>
      </c>
      <c r="L32" s="16"/>
      <c r="N32" s="16"/>
      <c r="P32" s="1"/>
      <c r="Q32" s="43" t="s">
        <v>30</v>
      </c>
      <c r="R32" s="57"/>
      <c r="S32" s="44"/>
      <c r="T32" s="51" t="s">
        <v>16</v>
      </c>
      <c r="U32" s="51"/>
      <c r="V32" s="51"/>
      <c r="W32" s="44" t="s">
        <v>27</v>
      </c>
      <c r="X32" s="44"/>
      <c r="Y32" s="44"/>
      <c r="Z32" s="34"/>
    </row>
    <row r="33" spans="2:26" ht="33.75" customHeight="1" thickBot="1" x14ac:dyDescent="0.45">
      <c r="B33" s="55"/>
      <c r="C33" s="36"/>
      <c r="D33" s="12"/>
      <c r="E33" s="33" t="s">
        <v>9</v>
      </c>
      <c r="F33" s="18"/>
      <c r="G33" s="18"/>
      <c r="H33" s="21"/>
      <c r="I33" s="21"/>
      <c r="J33" s="33" t="s">
        <v>38</v>
      </c>
      <c r="K33" s="5"/>
      <c r="L33" s="5"/>
      <c r="M33" s="5"/>
      <c r="Q33" s="33" t="s">
        <v>38</v>
      </c>
      <c r="S33" s="34"/>
      <c r="T33" s="52"/>
      <c r="U33" s="52"/>
      <c r="V33" s="52"/>
      <c r="W33" s="44" t="s">
        <v>27</v>
      </c>
      <c r="X33" s="50"/>
      <c r="Y33" s="50"/>
      <c r="Z33" s="34"/>
    </row>
    <row r="34" spans="2:26" ht="90" customHeight="1" thickBot="1" x14ac:dyDescent="0.45">
      <c r="B34" s="129" t="s">
        <v>34</v>
      </c>
      <c r="C34" s="56" t="s">
        <v>90</v>
      </c>
      <c r="D34" s="14" t="s">
        <v>1</v>
      </c>
      <c r="E34" s="17">
        <v>15000000</v>
      </c>
      <c r="F34" s="18" t="s">
        <v>2</v>
      </c>
      <c r="G34" s="18"/>
      <c r="H34" s="24"/>
      <c r="J34" s="40">
        <f>IF(E34="","",ROUNDUP(IF(E34/60&gt;250000,75000,IF(E34/60&gt;83333,E34/60*0.3,25000)),-3))</f>
        <v>75000</v>
      </c>
      <c r="K34" s="5" t="s">
        <v>2</v>
      </c>
      <c r="L34" s="5"/>
      <c r="M34" s="5"/>
      <c r="P34" s="6" t="s">
        <v>23</v>
      </c>
      <c r="Q34" s="41">
        <f>IF(J34="","",J34*C29)</f>
        <v>1575000</v>
      </c>
      <c r="R34" s="39" t="s">
        <v>2</v>
      </c>
      <c r="S34" s="18"/>
      <c r="T34" s="52" t="s">
        <v>19</v>
      </c>
      <c r="U34" s="52"/>
      <c r="V34" s="52"/>
      <c r="W34" s="46" t="s">
        <v>13</v>
      </c>
      <c r="X34" s="47"/>
      <c r="Y34" s="47"/>
      <c r="Z34" s="34"/>
    </row>
    <row r="35" spans="2:26" ht="90" customHeight="1" thickBot="1" x14ac:dyDescent="0.45">
      <c r="B35" s="130"/>
      <c r="C35" s="56" t="s">
        <v>91</v>
      </c>
      <c r="D35" s="14" t="s">
        <v>5</v>
      </c>
      <c r="E35" s="17">
        <v>5310000</v>
      </c>
      <c r="F35" s="18" t="s">
        <v>2</v>
      </c>
      <c r="G35" s="18"/>
      <c r="H35" s="24"/>
      <c r="J35" s="40">
        <f>IF(E35="","",ROUNDUP(IF(E35/59&gt;250000,75000,IF(E35/59&gt;83333,E35/59*0.3,25000)),-3))</f>
        <v>27000</v>
      </c>
      <c r="K35" s="5" t="s">
        <v>2</v>
      </c>
      <c r="L35" s="5"/>
      <c r="M35" s="5"/>
      <c r="P35" s="6" t="s">
        <v>24</v>
      </c>
      <c r="Q35" s="41">
        <f>IF(J35="","",J35*C29)</f>
        <v>567000</v>
      </c>
      <c r="R35" s="39" t="s">
        <v>2</v>
      </c>
      <c r="S35" s="18"/>
      <c r="T35" s="52" t="s">
        <v>20</v>
      </c>
      <c r="U35" s="52"/>
      <c r="V35" s="52"/>
      <c r="W35" s="46" t="s">
        <v>15</v>
      </c>
      <c r="X35" s="47"/>
      <c r="Y35" s="47"/>
      <c r="Z35" s="34"/>
    </row>
    <row r="36" spans="2:26" ht="21" customHeight="1" x14ac:dyDescent="0.4">
      <c r="D36" s="8"/>
      <c r="E36" s="28"/>
      <c r="J36" s="28"/>
      <c r="P36" s="33"/>
      <c r="Q36" s="65"/>
      <c r="R36" s="57"/>
      <c r="S36" s="44"/>
      <c r="T36" s="52"/>
      <c r="U36" s="52"/>
      <c r="V36" s="52"/>
      <c r="W36" s="50" t="s">
        <v>27</v>
      </c>
      <c r="X36" s="50"/>
      <c r="Y36" s="50"/>
      <c r="Z36" s="34"/>
    </row>
    <row r="37" spans="2:26" s="73" customFormat="1" ht="9" customHeight="1" x14ac:dyDescent="0.4">
      <c r="B37" s="74"/>
      <c r="D37" s="75"/>
      <c r="E37" s="74"/>
      <c r="J37" s="74"/>
      <c r="P37" s="76"/>
      <c r="Q37" s="77"/>
      <c r="R37" s="78"/>
      <c r="S37" s="79"/>
      <c r="T37" s="80"/>
      <c r="U37" s="80"/>
      <c r="V37" s="80"/>
      <c r="W37" s="50"/>
      <c r="X37" s="50"/>
      <c r="Y37" s="50"/>
      <c r="Z37" s="38"/>
    </row>
    <row r="38" spans="2:26" s="5" customFormat="1" x14ac:dyDescent="0.4">
      <c r="D38" s="6"/>
      <c r="E38" s="15"/>
      <c r="H38" s="29"/>
      <c r="I38" s="29"/>
      <c r="J38" s="9"/>
      <c r="P38" s="43"/>
      <c r="R38" s="57"/>
      <c r="S38" s="44"/>
      <c r="T38" s="52"/>
      <c r="U38" s="52"/>
      <c r="V38" s="52"/>
      <c r="W38" s="50"/>
      <c r="X38" s="50"/>
      <c r="Y38" s="50"/>
      <c r="Z38" s="18"/>
    </row>
    <row r="39" spans="2:26" s="5" customFormat="1" ht="50.25" customHeight="1" x14ac:dyDescent="0.4">
      <c r="B39" s="69" t="s">
        <v>36</v>
      </c>
      <c r="D39" s="6"/>
      <c r="J39" s="61" t="s">
        <v>8</v>
      </c>
      <c r="K39" s="6"/>
      <c r="L39" s="61" t="s">
        <v>49</v>
      </c>
      <c r="M39" s="6"/>
      <c r="N39" s="43" t="s">
        <v>82</v>
      </c>
      <c r="O39" s="30"/>
      <c r="P39" s="6"/>
      <c r="Q39" s="65" t="s">
        <v>37</v>
      </c>
      <c r="S39" s="18"/>
      <c r="T39" s="52"/>
      <c r="U39" s="52"/>
      <c r="V39" s="52"/>
      <c r="W39" s="50"/>
      <c r="X39" s="50"/>
      <c r="Y39" s="50"/>
      <c r="Z39" s="18"/>
    </row>
    <row r="40" spans="2:26" s="5" customFormat="1" ht="24" customHeight="1" thickBot="1" x14ac:dyDescent="0.45">
      <c r="B40" s="54"/>
      <c r="D40" s="6"/>
      <c r="E40" s="15" t="s">
        <v>9</v>
      </c>
      <c r="J40" s="33" t="s">
        <v>38</v>
      </c>
      <c r="L40" s="33" t="s">
        <v>38</v>
      </c>
      <c r="M40" s="54"/>
      <c r="N40" s="33" t="s">
        <v>38</v>
      </c>
      <c r="O40" s="54"/>
      <c r="P40" s="6"/>
      <c r="Q40" s="33" t="s">
        <v>38</v>
      </c>
      <c r="S40" s="18"/>
      <c r="T40" s="52"/>
      <c r="U40" s="52"/>
      <c r="V40" s="52"/>
      <c r="W40" s="50"/>
      <c r="X40" s="50"/>
      <c r="Y40" s="50"/>
      <c r="Z40" s="18"/>
    </row>
    <row r="41" spans="2:26" ht="72" customHeight="1" thickBot="1" x14ac:dyDescent="0.45">
      <c r="B41" s="129" t="s">
        <v>34</v>
      </c>
      <c r="C41" s="32" t="s">
        <v>90</v>
      </c>
      <c r="D41" s="60" t="s">
        <v>3</v>
      </c>
      <c r="E41" s="58">
        <v>15000000</v>
      </c>
      <c r="F41" s="18" t="s">
        <v>2</v>
      </c>
      <c r="G41" s="22"/>
      <c r="H41" s="24"/>
      <c r="I41" s="66" t="s">
        <v>39</v>
      </c>
      <c r="J41" s="40">
        <f>IF(E43="","",E41-E43)</f>
        <v>14000000</v>
      </c>
      <c r="K41" s="5" t="s">
        <v>2</v>
      </c>
      <c r="L41" s="42">
        <f>IF(E43="","",ROUNDUP(IF((E41/60)*0.3&lt;200000,(E41/60)*0.3,200000),-3))</f>
        <v>75000</v>
      </c>
      <c r="M41" s="5" t="s">
        <v>2</v>
      </c>
      <c r="N41" s="42">
        <f>IF(E43="","",IF(ROUNDUP(IF(J41/60*0.4&gt;200000,200000,J41/60*0.4),-3)&gt;L41,L41,ROUNDUP(IF(J41/60*0.4&gt;200000,200000,J41/60*0.4),-3)))</f>
        <v>75000</v>
      </c>
      <c r="O41" s="5" t="s">
        <v>2</v>
      </c>
      <c r="P41" s="6" t="s">
        <v>25</v>
      </c>
      <c r="Q41" s="41">
        <f>IF(N41="","",N41*C29)</f>
        <v>1575000</v>
      </c>
      <c r="R41" s="39" t="s">
        <v>2</v>
      </c>
      <c r="S41" s="18"/>
      <c r="T41" s="52" t="s">
        <v>21</v>
      </c>
      <c r="U41" s="52"/>
      <c r="V41" s="52"/>
      <c r="W41" s="46" t="s">
        <v>14</v>
      </c>
      <c r="X41" s="46"/>
      <c r="Y41" s="46"/>
      <c r="Z41" s="34"/>
    </row>
    <row r="42" spans="2:26" ht="72" customHeight="1" thickBot="1" x14ac:dyDescent="0.45">
      <c r="B42" s="131"/>
      <c r="C42" s="32" t="s">
        <v>91</v>
      </c>
      <c r="D42" s="63" t="s">
        <v>32</v>
      </c>
      <c r="E42" s="64">
        <v>5310000</v>
      </c>
      <c r="F42" s="18" t="s">
        <v>2</v>
      </c>
      <c r="G42" s="22"/>
      <c r="H42" s="26"/>
      <c r="I42" s="66" t="s">
        <v>40</v>
      </c>
      <c r="J42" s="67">
        <f>IF(E43="","",E42-E43)</f>
        <v>4310000</v>
      </c>
      <c r="K42" s="5" t="s">
        <v>2</v>
      </c>
      <c r="L42" s="42">
        <f>IF(E43="","",ROUNDUP(IF((E42/59)*0.3&lt;200000,(E42/59)*0.3,200000),-3))</f>
        <v>27000</v>
      </c>
      <c r="M42" s="5" t="s">
        <v>2</v>
      </c>
      <c r="N42" s="42">
        <f>IF(E43="","",IF(ROUNDUP(IF(J42/59*0.4&gt;200000,200000,J42/59*0.4),-3)&gt;L42,L42,ROUNDUP(IF(J42/59*0.4&gt;200000,200000,J42/59*0.4),-3)))</f>
        <v>27000</v>
      </c>
      <c r="O42" s="5" t="s">
        <v>2</v>
      </c>
      <c r="P42" s="6" t="s">
        <v>26</v>
      </c>
      <c r="Q42" s="41">
        <f>IF(N42="","",N42*C29)</f>
        <v>567000</v>
      </c>
      <c r="R42" s="39" t="s">
        <v>2</v>
      </c>
      <c r="S42" s="18"/>
      <c r="T42" s="52" t="s">
        <v>22</v>
      </c>
      <c r="U42" s="52"/>
      <c r="V42" s="52"/>
      <c r="W42" s="46"/>
      <c r="X42" s="46"/>
      <c r="Y42" s="46"/>
      <c r="Z42" s="34"/>
    </row>
    <row r="43" spans="2:26" ht="63.75" customHeight="1" thickBot="1" x14ac:dyDescent="0.45">
      <c r="B43" s="130"/>
      <c r="C43" s="32" t="s">
        <v>92</v>
      </c>
      <c r="D43" s="62" t="s">
        <v>7</v>
      </c>
      <c r="E43" s="59">
        <v>1000000</v>
      </c>
      <c r="F43" s="18" t="s">
        <v>2</v>
      </c>
      <c r="L43" s="94" t="s">
        <v>87</v>
      </c>
      <c r="S43" s="34"/>
      <c r="T43" s="34"/>
      <c r="U43" s="34"/>
      <c r="V43" s="34"/>
      <c r="W43" s="45"/>
      <c r="X43" s="45"/>
      <c r="Y43" s="45"/>
      <c r="Z43" s="34"/>
    </row>
    <row r="44" spans="2:26" ht="36.75" customHeight="1" x14ac:dyDescent="0.4">
      <c r="B44" s="54"/>
      <c r="S44" s="34"/>
      <c r="T44" s="34"/>
      <c r="U44" s="34"/>
      <c r="V44" s="34"/>
      <c r="W44" s="45"/>
      <c r="X44" s="45"/>
      <c r="Y44" s="45"/>
      <c r="Z44" s="34"/>
    </row>
  </sheetData>
  <mergeCells count="9">
    <mergeCell ref="B34:B35"/>
    <mergeCell ref="B41:B43"/>
    <mergeCell ref="B20:B22"/>
    <mergeCell ref="A1:Y1"/>
    <mergeCell ref="B2:Y2"/>
    <mergeCell ref="B3:Y3"/>
    <mergeCell ref="B25:H25"/>
    <mergeCell ref="B4:H4"/>
    <mergeCell ref="B13:B14"/>
  </mergeCells>
  <phoneticPr fontId="2"/>
  <dataValidations count="1">
    <dataValidation type="list" allowBlank="1" showInputMessage="1" showErrorMessage="1" sqref="C8 C29">
      <formula1>"21"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71" fitToHeight="0" orientation="landscape" cellComments="asDisplayed" r:id="rId1"/>
  <rowBreaks count="1" manualBreakCount="1">
    <brk id="23" max="1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1"/>
  <sheetViews>
    <sheetView view="pageBreakPreview" zoomScale="40" zoomScaleNormal="60" zoomScaleSheetLayoutView="40" zoomScalePageLayoutView="40" workbookViewId="0">
      <selection activeCell="B2" sqref="B2:Y2"/>
    </sheetView>
  </sheetViews>
  <sheetFormatPr defaultColWidth="9" defaultRowHeight="21" x14ac:dyDescent="0.4"/>
  <cols>
    <col min="1" max="1" width="1.5" style="1" customWidth="1"/>
    <col min="2" max="2" width="13.75" style="28" customWidth="1"/>
    <col min="3" max="3" width="29.875" style="1" bestFit="1" customWidth="1"/>
    <col min="4" max="4" width="4.375" style="33" customWidth="1"/>
    <col min="5" max="5" width="25.5" style="1" customWidth="1"/>
    <col min="6" max="7" width="9" style="1" customWidth="1"/>
    <col min="8" max="8" width="12.75" style="1" customWidth="1"/>
    <col min="9" max="9" width="19.375" style="1" customWidth="1"/>
    <col min="10" max="10" width="22" style="1" customWidth="1"/>
    <col min="11" max="11" width="9" style="1"/>
    <col min="12" max="12" width="16.5" style="1" customWidth="1"/>
    <col min="13" max="13" width="13" style="1" customWidth="1"/>
    <col min="14" max="14" width="17.875" style="1" customWidth="1"/>
    <col min="15" max="15" width="17.25" style="1" customWidth="1"/>
    <col min="16" max="16" width="9.75" style="6" customWidth="1"/>
    <col min="17" max="17" width="19.875" style="1" customWidth="1"/>
    <col min="18" max="18" width="4.75" style="1" customWidth="1"/>
    <col min="19" max="19" width="2.25" style="1" customWidth="1"/>
    <col min="20" max="25" width="7.5" style="1" hidden="1" customWidth="1"/>
    <col min="26" max="16384" width="9" style="1"/>
  </cols>
  <sheetData>
    <row r="1" spans="1:26" ht="41.25" customHeight="1" x14ac:dyDescent="0.4">
      <c r="A1" s="132" t="s">
        <v>54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</row>
    <row r="2" spans="1:26" s="3" customFormat="1" ht="40.5" customHeight="1" x14ac:dyDescent="0.4">
      <c r="A2" s="2"/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</row>
    <row r="3" spans="1:26" s="3" customFormat="1" ht="40.5" customHeight="1" x14ac:dyDescent="0.4">
      <c r="A3" s="2"/>
      <c r="B3" s="133" t="s">
        <v>31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</row>
    <row r="4" spans="1:26" s="3" customFormat="1" ht="41.25" customHeight="1" x14ac:dyDescent="0.4">
      <c r="B4" s="134" t="s">
        <v>56</v>
      </c>
      <c r="C4" s="134"/>
      <c r="D4" s="134"/>
      <c r="E4" s="134"/>
      <c r="F4" s="134"/>
      <c r="G4" s="134"/>
      <c r="H4" s="134"/>
      <c r="I4" s="2"/>
      <c r="J4" s="2"/>
      <c r="K4" s="2"/>
      <c r="L4" s="2"/>
      <c r="M4" s="2"/>
      <c r="N4" s="2"/>
      <c r="O4" s="2"/>
      <c r="P4" s="31"/>
      <c r="Q4" s="2"/>
      <c r="S4" s="35"/>
      <c r="T4" s="35"/>
      <c r="U4" s="36"/>
      <c r="V4" s="36"/>
      <c r="W4" s="48" t="s">
        <v>12</v>
      </c>
      <c r="X4" s="48"/>
      <c r="Y4" s="48"/>
      <c r="Z4" s="35"/>
    </row>
    <row r="5" spans="1:26" s="3" customFormat="1" ht="30" customHeight="1" x14ac:dyDescent="0.4">
      <c r="A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1"/>
      <c r="Q5" s="2"/>
      <c r="S5" s="35"/>
      <c r="T5" s="35"/>
      <c r="U5" s="36"/>
      <c r="V5" s="36"/>
      <c r="W5" s="48"/>
      <c r="X5" s="48"/>
      <c r="Y5" s="48"/>
      <c r="Z5" s="35"/>
    </row>
    <row r="6" spans="1:26" s="3" customFormat="1" ht="30" customHeight="1" x14ac:dyDescent="0.4">
      <c r="A6" s="4"/>
      <c r="B6" s="4" t="s">
        <v>41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1"/>
      <c r="Q6" s="2"/>
      <c r="S6" s="35"/>
      <c r="T6" s="35"/>
      <c r="U6" s="36"/>
      <c r="V6" s="36"/>
      <c r="W6" s="119"/>
      <c r="X6" s="119"/>
      <c r="Y6" s="119"/>
      <c r="Z6" s="35"/>
    </row>
    <row r="7" spans="1:26" s="3" customFormat="1" ht="30" customHeight="1" x14ac:dyDescent="0.4">
      <c r="A7" s="4"/>
      <c r="B7" s="4"/>
      <c r="C7" s="33" t="s">
        <v>48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1"/>
      <c r="Q7" s="2"/>
      <c r="S7" s="35"/>
      <c r="T7" s="35"/>
      <c r="U7" s="36"/>
      <c r="V7" s="36"/>
      <c r="W7" s="48"/>
      <c r="X7" s="48"/>
      <c r="Y7" s="48"/>
      <c r="Z7" s="35"/>
    </row>
    <row r="8" spans="1:26" s="3" customFormat="1" ht="37.5" x14ac:dyDescent="0.4">
      <c r="A8" s="4"/>
      <c r="B8" s="70" t="s">
        <v>42</v>
      </c>
      <c r="C8" s="128">
        <v>21</v>
      </c>
      <c r="D8" s="72" t="s">
        <v>43</v>
      </c>
      <c r="E8" s="71"/>
      <c r="F8" s="2"/>
      <c r="G8" s="2"/>
      <c r="H8" s="2"/>
      <c r="I8" s="2"/>
      <c r="J8" s="2"/>
      <c r="K8" s="2"/>
      <c r="L8" s="2"/>
      <c r="M8" s="2"/>
      <c r="N8" s="2"/>
      <c r="O8" s="2"/>
      <c r="P8" s="31"/>
      <c r="Q8" s="2"/>
      <c r="S8" s="35"/>
      <c r="T8" s="35"/>
      <c r="U8" s="36"/>
      <c r="V8" s="36"/>
      <c r="W8" s="48"/>
      <c r="X8" s="48"/>
      <c r="Y8" s="48"/>
      <c r="Z8" s="35"/>
    </row>
    <row r="9" spans="1:26" s="3" customFormat="1" ht="21.75" customHeight="1" x14ac:dyDescent="0.4">
      <c r="A9" s="4"/>
      <c r="B9" s="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1"/>
      <c r="Q9" s="2"/>
      <c r="S9" s="35"/>
      <c r="T9" s="35"/>
      <c r="U9" s="36"/>
      <c r="V9" s="36"/>
      <c r="W9" s="48"/>
      <c r="X9" s="48"/>
      <c r="Y9" s="48"/>
      <c r="Z9" s="35"/>
    </row>
    <row r="10" spans="1:26" s="3" customFormat="1" ht="21.75" customHeight="1" x14ac:dyDescent="0.4">
      <c r="A10" s="4"/>
      <c r="B10" s="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1"/>
      <c r="Q10" s="2"/>
      <c r="S10" s="35"/>
      <c r="T10" s="35"/>
      <c r="U10" s="36"/>
      <c r="V10" s="36"/>
      <c r="W10" s="87"/>
      <c r="X10" s="87"/>
      <c r="Y10" s="87"/>
      <c r="Z10" s="35"/>
    </row>
    <row r="11" spans="1:26" s="3" customFormat="1" ht="21.75" customHeight="1" x14ac:dyDescent="0.4">
      <c r="A11" s="4"/>
      <c r="B11" s="4"/>
      <c r="C11" s="33" t="s">
        <v>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1"/>
      <c r="Q11" s="2"/>
      <c r="S11" s="35"/>
      <c r="T11" s="35"/>
      <c r="U11" s="36"/>
      <c r="V11" s="36"/>
      <c r="W11" s="87"/>
      <c r="X11" s="87"/>
      <c r="Y11" s="87"/>
      <c r="Z11" s="35"/>
    </row>
    <row r="12" spans="1:26" s="3" customFormat="1" ht="36.75" customHeight="1" x14ac:dyDescent="0.4">
      <c r="A12" s="4"/>
      <c r="B12" s="70" t="s">
        <v>73</v>
      </c>
      <c r="C12" s="104">
        <v>44229</v>
      </c>
      <c r="D12" s="72" t="s">
        <v>43</v>
      </c>
      <c r="E12" s="103" t="s">
        <v>93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31"/>
      <c r="Q12" s="2"/>
      <c r="S12" s="35"/>
      <c r="T12" s="35"/>
      <c r="U12" s="36"/>
      <c r="V12" s="36"/>
      <c r="W12" s="87"/>
      <c r="X12" s="87"/>
      <c r="Y12" s="87"/>
      <c r="Z12" s="35"/>
    </row>
    <row r="13" spans="1:26" s="3" customFormat="1" ht="36.75" customHeight="1" x14ac:dyDescent="0.4">
      <c r="A13" s="4"/>
      <c r="B13" s="106" t="s">
        <v>58</v>
      </c>
      <c r="C13" s="107">
        <v>44286</v>
      </c>
      <c r="D13" s="72" t="s">
        <v>43</v>
      </c>
      <c r="E13" s="103" t="s">
        <v>59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31"/>
      <c r="Q13" s="2"/>
      <c r="S13" s="35"/>
      <c r="T13" s="35"/>
      <c r="U13" s="36"/>
      <c r="V13" s="36"/>
      <c r="W13" s="87"/>
      <c r="X13" s="87"/>
      <c r="Y13" s="87"/>
      <c r="Z13" s="35"/>
    </row>
    <row r="14" spans="1:26" s="3" customFormat="1" ht="36.75" customHeight="1" x14ac:dyDescent="0.4">
      <c r="A14" s="4"/>
      <c r="B14" s="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31"/>
      <c r="Q14" s="2"/>
      <c r="S14" s="35"/>
      <c r="T14" s="35"/>
      <c r="U14" s="36"/>
      <c r="V14" s="36"/>
      <c r="W14" s="87"/>
      <c r="X14" s="87"/>
      <c r="Y14" s="87"/>
      <c r="Z14" s="35"/>
    </row>
    <row r="15" spans="1:26" s="3" customFormat="1" ht="36.75" customHeight="1" x14ac:dyDescent="0.4">
      <c r="A15" s="4"/>
      <c r="B15" s="70" t="s">
        <v>57</v>
      </c>
      <c r="C15" s="109">
        <f>DATEDIF(C12,C13,"D")+1</f>
        <v>58</v>
      </c>
      <c r="D15" s="72" t="s">
        <v>43</v>
      </c>
      <c r="E15" s="103" t="s">
        <v>94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31"/>
      <c r="Q15" s="2"/>
      <c r="S15" s="35"/>
      <c r="T15" s="35"/>
      <c r="U15" s="36"/>
      <c r="V15" s="36"/>
      <c r="W15" s="87"/>
      <c r="X15" s="87"/>
      <c r="Y15" s="87"/>
      <c r="Z15" s="35"/>
    </row>
    <row r="16" spans="1:26" s="3" customFormat="1" ht="21.75" customHeight="1" x14ac:dyDescent="0.4">
      <c r="A16" s="4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1"/>
      <c r="Q16" s="2"/>
      <c r="S16" s="35"/>
      <c r="T16" s="35"/>
      <c r="U16" s="36"/>
      <c r="V16" s="36"/>
      <c r="W16" s="87"/>
      <c r="X16" s="87"/>
      <c r="Y16" s="87"/>
      <c r="Z16" s="35"/>
    </row>
    <row r="17" spans="1:26" ht="42" customHeight="1" x14ac:dyDescent="0.4">
      <c r="B17" s="68" t="s">
        <v>33</v>
      </c>
      <c r="C17" s="18"/>
      <c r="D17" s="6"/>
      <c r="E17" s="15"/>
      <c r="H17" s="29"/>
      <c r="I17" s="29"/>
      <c r="J17" s="44" t="s">
        <v>35</v>
      </c>
      <c r="L17" s="16"/>
      <c r="N17" s="16"/>
      <c r="P17" s="1"/>
      <c r="Q17" s="43" t="s">
        <v>30</v>
      </c>
      <c r="R17" s="57"/>
      <c r="S17" s="44"/>
      <c r="T17" s="51" t="s">
        <v>16</v>
      </c>
      <c r="U17" s="51"/>
      <c r="V17" s="51"/>
      <c r="W17" s="44" t="s">
        <v>27</v>
      </c>
      <c r="X17" s="44"/>
      <c r="Y17" s="44"/>
      <c r="Z17" s="34"/>
    </row>
    <row r="18" spans="1:26" ht="33.75" customHeight="1" thickBot="1" x14ac:dyDescent="0.45">
      <c r="B18" s="55"/>
      <c r="C18" s="36"/>
      <c r="D18" s="12"/>
      <c r="E18" s="33" t="s">
        <v>9</v>
      </c>
      <c r="F18" s="18"/>
      <c r="G18" s="18"/>
      <c r="H18" s="21"/>
      <c r="I18" s="21"/>
      <c r="J18" s="33" t="s">
        <v>38</v>
      </c>
      <c r="K18" s="5"/>
      <c r="L18" s="5"/>
      <c r="M18" s="5"/>
      <c r="Q18" s="33" t="s">
        <v>38</v>
      </c>
      <c r="S18" s="34"/>
      <c r="T18" s="52"/>
      <c r="U18" s="52"/>
      <c r="V18" s="52"/>
      <c r="W18" s="44" t="s">
        <v>27</v>
      </c>
      <c r="X18" s="50"/>
      <c r="Y18" s="50"/>
      <c r="Z18" s="34"/>
    </row>
    <row r="19" spans="1:26" ht="90" customHeight="1" thickBot="1" x14ac:dyDescent="0.45">
      <c r="B19" s="53" t="s">
        <v>34</v>
      </c>
      <c r="C19" s="56" t="s">
        <v>95</v>
      </c>
      <c r="D19" s="14" t="s">
        <v>1</v>
      </c>
      <c r="E19" s="17">
        <v>5310000</v>
      </c>
      <c r="F19" s="18" t="s">
        <v>2</v>
      </c>
      <c r="G19" s="18"/>
      <c r="H19" s="24"/>
      <c r="J19" s="40">
        <f>IF(E19="","",ROUNDUP(IF(E19/C15&gt;250000,100000,IF(E19/C15&gt;75000,E19/C15*0.4,30000)),-3))</f>
        <v>37000</v>
      </c>
      <c r="K19" s="5" t="s">
        <v>2</v>
      </c>
      <c r="L19" s="5"/>
      <c r="M19" s="5"/>
      <c r="P19" s="6" t="s">
        <v>23</v>
      </c>
      <c r="Q19" s="41">
        <f>IF(J19="","",J19*C8)</f>
        <v>777000</v>
      </c>
      <c r="R19" s="39" t="s">
        <v>2</v>
      </c>
      <c r="S19" s="18"/>
      <c r="T19" s="52" t="s">
        <v>20</v>
      </c>
      <c r="U19" s="52"/>
      <c r="V19" s="52"/>
      <c r="W19" s="46" t="s">
        <v>15</v>
      </c>
      <c r="X19" s="47"/>
      <c r="Y19" s="47"/>
      <c r="Z19" s="34"/>
    </row>
    <row r="20" spans="1:26" ht="21" customHeight="1" x14ac:dyDescent="0.4">
      <c r="D20" s="8"/>
      <c r="E20" s="28"/>
      <c r="J20" s="28"/>
      <c r="P20" s="33"/>
      <c r="Q20" s="65"/>
      <c r="R20" s="57"/>
      <c r="S20" s="44"/>
      <c r="T20" s="52"/>
      <c r="U20" s="52"/>
      <c r="V20" s="52"/>
      <c r="W20" s="50" t="s">
        <v>27</v>
      </c>
      <c r="X20" s="50"/>
      <c r="Y20" s="50"/>
      <c r="Z20" s="34"/>
    </row>
    <row r="21" spans="1:26" s="73" customFormat="1" ht="9" customHeight="1" x14ac:dyDescent="0.4">
      <c r="B21" s="74"/>
      <c r="D21" s="75"/>
      <c r="E21" s="74"/>
      <c r="J21" s="74"/>
      <c r="P21" s="76"/>
      <c r="Q21" s="77"/>
      <c r="R21" s="78"/>
      <c r="S21" s="79"/>
      <c r="T21" s="80"/>
      <c r="U21" s="80"/>
      <c r="V21" s="80"/>
      <c r="W21" s="50"/>
      <c r="X21" s="50"/>
      <c r="Y21" s="50"/>
      <c r="Z21" s="38"/>
    </row>
    <row r="22" spans="1:26" s="3" customFormat="1" ht="41.25" customHeight="1" x14ac:dyDescent="0.4">
      <c r="B22" s="134" t="s">
        <v>55</v>
      </c>
      <c r="C22" s="134"/>
      <c r="D22" s="134"/>
      <c r="E22" s="134"/>
      <c r="F22" s="134"/>
      <c r="G22" s="134"/>
      <c r="H22" s="134"/>
      <c r="I22" s="2"/>
      <c r="J22" s="2"/>
      <c r="K22" s="2"/>
      <c r="L22" s="2"/>
      <c r="M22" s="2"/>
      <c r="N22" s="2"/>
      <c r="O22" s="2"/>
      <c r="P22" s="31"/>
      <c r="Q22" s="2"/>
      <c r="S22" s="35"/>
      <c r="T22" s="35"/>
      <c r="U22" s="36"/>
      <c r="V22" s="36"/>
      <c r="W22" s="48" t="s">
        <v>12</v>
      </c>
      <c r="X22" s="48"/>
      <c r="Y22" s="48"/>
      <c r="Z22" s="35"/>
    </row>
    <row r="23" spans="1:26" s="3" customFormat="1" ht="30" customHeight="1" x14ac:dyDescent="0.4">
      <c r="A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1"/>
      <c r="Q23" s="2"/>
      <c r="S23" s="35"/>
      <c r="T23" s="35"/>
      <c r="U23" s="36"/>
      <c r="V23" s="36"/>
      <c r="W23" s="48"/>
      <c r="X23" s="48"/>
      <c r="Y23" s="48"/>
      <c r="Z23" s="35"/>
    </row>
    <row r="24" spans="1:26" s="3" customFormat="1" ht="30" customHeight="1" x14ac:dyDescent="0.4">
      <c r="A24" s="4"/>
      <c r="B24" s="4" t="s">
        <v>41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1"/>
      <c r="Q24" s="2"/>
      <c r="S24" s="35"/>
      <c r="T24" s="35"/>
      <c r="U24" s="36"/>
      <c r="V24" s="36"/>
      <c r="W24" s="119"/>
      <c r="X24" s="119"/>
      <c r="Y24" s="119"/>
      <c r="Z24" s="35"/>
    </row>
    <row r="25" spans="1:26" s="3" customFormat="1" ht="30" customHeight="1" x14ac:dyDescent="0.4">
      <c r="A25" s="4"/>
      <c r="B25" s="4"/>
      <c r="C25" s="33" t="s">
        <v>48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31"/>
      <c r="Q25" s="2"/>
      <c r="S25" s="35"/>
      <c r="T25" s="35"/>
      <c r="U25" s="36"/>
      <c r="V25" s="36"/>
      <c r="W25" s="48"/>
      <c r="X25" s="48"/>
      <c r="Y25" s="48"/>
      <c r="Z25" s="35"/>
    </row>
    <row r="26" spans="1:26" s="3" customFormat="1" ht="37.5" x14ac:dyDescent="0.4">
      <c r="A26" s="4"/>
      <c r="B26" s="70" t="s">
        <v>42</v>
      </c>
      <c r="C26" s="128">
        <v>21</v>
      </c>
      <c r="D26" s="72" t="s">
        <v>43</v>
      </c>
      <c r="E26" s="71"/>
      <c r="F26" s="2"/>
      <c r="G26" s="2"/>
      <c r="H26" s="2"/>
      <c r="I26" s="2"/>
      <c r="J26" s="2"/>
      <c r="K26" s="2"/>
      <c r="L26" s="2"/>
      <c r="M26" s="2"/>
      <c r="N26" s="2"/>
      <c r="O26" s="2"/>
      <c r="P26" s="31"/>
      <c r="Q26" s="2"/>
      <c r="S26" s="35"/>
      <c r="T26" s="35"/>
      <c r="U26" s="36"/>
      <c r="V26" s="36"/>
      <c r="W26" s="48"/>
      <c r="X26" s="48"/>
      <c r="Y26" s="48"/>
      <c r="Z26" s="35"/>
    </row>
    <row r="27" spans="1:26" s="3" customFormat="1" ht="21" customHeight="1" x14ac:dyDescent="0.4">
      <c r="A27" s="4"/>
      <c r="B27" s="105"/>
      <c r="C27" s="108"/>
      <c r="D27" s="72"/>
      <c r="E27" s="71"/>
      <c r="F27" s="2"/>
      <c r="G27" s="2"/>
      <c r="H27" s="2"/>
      <c r="I27" s="2"/>
      <c r="J27" s="2"/>
      <c r="K27" s="2"/>
      <c r="L27" s="2"/>
      <c r="M27" s="2"/>
      <c r="N27" s="2"/>
      <c r="O27" s="2"/>
      <c r="P27" s="31"/>
      <c r="Q27" s="2"/>
      <c r="S27" s="35"/>
      <c r="T27" s="35"/>
      <c r="U27" s="36"/>
      <c r="V27" s="36"/>
      <c r="W27" s="87"/>
      <c r="X27" s="87"/>
      <c r="Y27" s="87"/>
      <c r="Z27" s="35"/>
    </row>
    <row r="28" spans="1:26" s="3" customFormat="1" ht="21.75" customHeight="1" x14ac:dyDescent="0.4">
      <c r="A28" s="4"/>
      <c r="B28" s="4"/>
      <c r="C28" s="33" t="s">
        <v>9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1"/>
      <c r="Q28" s="2"/>
      <c r="S28" s="35"/>
      <c r="T28" s="35"/>
      <c r="U28" s="36"/>
      <c r="V28" s="36"/>
      <c r="W28" s="48"/>
      <c r="X28" s="48"/>
      <c r="Y28" s="48"/>
      <c r="Z28" s="35"/>
    </row>
    <row r="29" spans="1:26" s="3" customFormat="1" ht="36.75" customHeight="1" x14ac:dyDescent="0.4">
      <c r="A29" s="4"/>
      <c r="B29" s="70" t="s">
        <v>73</v>
      </c>
      <c r="C29" s="104">
        <v>44229</v>
      </c>
      <c r="D29" s="72" t="s">
        <v>43</v>
      </c>
      <c r="E29" s="103" t="s">
        <v>93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31"/>
      <c r="Q29" s="2"/>
      <c r="S29" s="35"/>
      <c r="T29" s="35"/>
      <c r="U29" s="36"/>
      <c r="V29" s="36"/>
      <c r="W29" s="87"/>
      <c r="X29" s="87"/>
      <c r="Y29" s="87"/>
      <c r="Z29" s="35"/>
    </row>
    <row r="30" spans="1:26" s="3" customFormat="1" ht="36.75" customHeight="1" x14ac:dyDescent="0.4">
      <c r="A30" s="4"/>
      <c r="B30" s="106" t="s">
        <v>58</v>
      </c>
      <c r="C30" s="107">
        <v>44286</v>
      </c>
      <c r="D30" s="72" t="s">
        <v>43</v>
      </c>
      <c r="E30" s="103" t="s">
        <v>59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31"/>
      <c r="Q30" s="2"/>
      <c r="S30" s="35"/>
      <c r="T30" s="35"/>
      <c r="U30" s="36"/>
      <c r="V30" s="36"/>
      <c r="W30" s="87"/>
      <c r="X30" s="87"/>
      <c r="Y30" s="87"/>
      <c r="Z30" s="35"/>
    </row>
    <row r="31" spans="1:26" s="3" customFormat="1" ht="36.75" customHeight="1" x14ac:dyDescent="0.4">
      <c r="A31" s="4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1"/>
      <c r="Q31" s="2"/>
      <c r="S31" s="35"/>
      <c r="T31" s="35"/>
      <c r="U31" s="36"/>
      <c r="V31" s="36"/>
      <c r="W31" s="87"/>
      <c r="X31" s="87"/>
      <c r="Y31" s="87"/>
      <c r="Z31" s="35"/>
    </row>
    <row r="32" spans="1:26" s="3" customFormat="1" ht="36.75" customHeight="1" x14ac:dyDescent="0.4">
      <c r="A32" s="4"/>
      <c r="B32" s="70" t="s">
        <v>57</v>
      </c>
      <c r="C32" s="109">
        <f>DATEDIF(C29,C30,"D")+1</f>
        <v>58</v>
      </c>
      <c r="D32" s="72" t="s">
        <v>43</v>
      </c>
      <c r="E32" s="103" t="s">
        <v>94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31"/>
      <c r="Q32" s="2"/>
      <c r="S32" s="35"/>
      <c r="T32" s="35"/>
      <c r="U32" s="36"/>
      <c r="V32" s="36"/>
      <c r="W32" s="87"/>
      <c r="X32" s="87"/>
      <c r="Y32" s="87"/>
      <c r="Z32" s="35"/>
    </row>
    <row r="33" spans="1:26" s="3" customFormat="1" ht="30" customHeight="1" x14ac:dyDescent="0.4">
      <c r="A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1"/>
      <c r="Q33" s="2"/>
      <c r="S33" s="35"/>
      <c r="T33" s="35"/>
      <c r="U33" s="36"/>
      <c r="V33" s="36"/>
      <c r="W33" s="48"/>
      <c r="X33" s="48"/>
      <c r="Y33" s="48"/>
      <c r="Z33" s="35"/>
    </row>
    <row r="34" spans="1:26" ht="42" customHeight="1" x14ac:dyDescent="0.4">
      <c r="B34" s="68" t="s">
        <v>33</v>
      </c>
      <c r="C34" s="18"/>
      <c r="D34" s="6"/>
      <c r="E34" s="15"/>
      <c r="H34" s="29"/>
      <c r="I34" s="29"/>
      <c r="J34" s="44" t="s">
        <v>35</v>
      </c>
      <c r="L34" s="16"/>
      <c r="N34" s="16"/>
      <c r="P34" s="1"/>
      <c r="Q34" s="43" t="s">
        <v>30</v>
      </c>
      <c r="R34" s="57"/>
      <c r="S34" s="44"/>
      <c r="T34" s="51" t="s">
        <v>16</v>
      </c>
      <c r="U34" s="51"/>
      <c r="V34" s="51"/>
      <c r="W34" s="44" t="s">
        <v>27</v>
      </c>
      <c r="X34" s="44"/>
      <c r="Y34" s="44"/>
      <c r="Z34" s="34"/>
    </row>
    <row r="35" spans="1:26" ht="33.75" customHeight="1" thickBot="1" x14ac:dyDescent="0.45">
      <c r="B35" s="55"/>
      <c r="C35" s="36"/>
      <c r="D35" s="12"/>
      <c r="E35" s="33" t="s">
        <v>9</v>
      </c>
      <c r="F35" s="18"/>
      <c r="G35" s="18"/>
      <c r="H35" s="21"/>
      <c r="I35" s="21"/>
      <c r="J35" s="33" t="s">
        <v>38</v>
      </c>
      <c r="K35" s="5"/>
      <c r="L35" s="5"/>
      <c r="M35" s="5"/>
      <c r="Q35" s="33" t="s">
        <v>38</v>
      </c>
      <c r="S35" s="34"/>
      <c r="T35" s="52"/>
      <c r="U35" s="52"/>
      <c r="V35" s="52"/>
      <c r="W35" s="44" t="s">
        <v>27</v>
      </c>
      <c r="X35" s="50"/>
      <c r="Y35" s="50"/>
      <c r="Z35" s="34"/>
    </row>
    <row r="36" spans="1:26" ht="90" customHeight="1" thickBot="1" x14ac:dyDescent="0.45">
      <c r="B36" s="53" t="s">
        <v>34</v>
      </c>
      <c r="C36" s="56" t="s">
        <v>95</v>
      </c>
      <c r="D36" s="14" t="s">
        <v>1</v>
      </c>
      <c r="E36" s="17">
        <v>5220000</v>
      </c>
      <c r="F36" s="18" t="s">
        <v>2</v>
      </c>
      <c r="G36" s="18"/>
      <c r="H36" s="24"/>
      <c r="J36" s="40">
        <f>IF(E36="","",ROUNDUP(IF(E36/C32&gt;250000,75000,IF(E36/C32&gt;83333,E36/C32*0.3,25000)),-3))</f>
        <v>27000</v>
      </c>
      <c r="K36" s="5" t="s">
        <v>2</v>
      </c>
      <c r="L36" s="5"/>
      <c r="M36" s="5"/>
      <c r="P36" s="6" t="s">
        <v>23</v>
      </c>
      <c r="Q36" s="41">
        <f>IF(J36="","",J36*C26)</f>
        <v>567000</v>
      </c>
      <c r="R36" s="39" t="s">
        <v>2</v>
      </c>
      <c r="S36" s="18"/>
      <c r="T36" s="52" t="s">
        <v>20</v>
      </c>
      <c r="U36" s="52"/>
      <c r="V36" s="52"/>
      <c r="W36" s="46" t="s">
        <v>15</v>
      </c>
      <c r="X36" s="47"/>
      <c r="Y36" s="47"/>
      <c r="Z36" s="34"/>
    </row>
    <row r="37" spans="1:26" ht="21" customHeight="1" x14ac:dyDescent="0.4">
      <c r="D37" s="8"/>
      <c r="E37" s="28"/>
      <c r="J37" s="28"/>
      <c r="P37" s="33"/>
      <c r="Q37" s="65"/>
      <c r="R37" s="57"/>
      <c r="S37" s="44"/>
      <c r="T37" s="52"/>
      <c r="U37" s="52"/>
      <c r="V37" s="52"/>
      <c r="W37" s="50" t="s">
        <v>27</v>
      </c>
      <c r="X37" s="50"/>
      <c r="Y37" s="50"/>
      <c r="Z37" s="34"/>
    </row>
    <row r="38" spans="1:26" s="73" customFormat="1" ht="9" customHeight="1" x14ac:dyDescent="0.4">
      <c r="B38" s="74"/>
      <c r="D38" s="75"/>
      <c r="E38" s="74"/>
      <c r="J38" s="74"/>
      <c r="P38" s="76"/>
      <c r="Q38" s="77"/>
      <c r="R38" s="78"/>
      <c r="S38" s="79"/>
      <c r="T38" s="80"/>
      <c r="U38" s="80"/>
      <c r="V38" s="80"/>
      <c r="W38" s="50"/>
      <c r="X38" s="50"/>
      <c r="Y38" s="50"/>
      <c r="Z38" s="38"/>
    </row>
    <row r="39" spans="1:26" s="5" customFormat="1" x14ac:dyDescent="0.4">
      <c r="D39" s="6"/>
      <c r="E39" s="15"/>
      <c r="H39" s="29"/>
      <c r="I39" s="29"/>
      <c r="J39" s="9"/>
      <c r="P39" s="43"/>
      <c r="R39" s="57"/>
      <c r="S39" s="44"/>
      <c r="T39" s="52"/>
      <c r="U39" s="52"/>
      <c r="V39" s="52"/>
      <c r="W39" s="50"/>
      <c r="X39" s="50"/>
      <c r="Y39" s="50"/>
      <c r="Z39" s="18"/>
    </row>
    <row r="40" spans="1:26" ht="36.75" customHeight="1" x14ac:dyDescent="0.4">
      <c r="B40" s="54"/>
      <c r="S40" s="34"/>
      <c r="T40" s="34"/>
      <c r="U40" s="34"/>
      <c r="V40" s="34"/>
      <c r="W40" s="45"/>
      <c r="X40" s="45"/>
      <c r="Y40" s="45"/>
      <c r="Z40" s="34"/>
    </row>
    <row r="41" spans="1:26" ht="36.75" customHeight="1" x14ac:dyDescent="0.4">
      <c r="B41" s="54"/>
      <c r="S41" s="34"/>
      <c r="T41" s="34"/>
      <c r="U41" s="34"/>
      <c r="V41" s="34"/>
      <c r="W41" s="45"/>
      <c r="X41" s="45"/>
      <c r="Y41" s="45"/>
      <c r="Z41" s="34"/>
    </row>
  </sheetData>
  <mergeCells count="5">
    <mergeCell ref="B4:H4"/>
    <mergeCell ref="A1:Y1"/>
    <mergeCell ref="B2:Y2"/>
    <mergeCell ref="B3:Y3"/>
    <mergeCell ref="B22:H22"/>
  </mergeCells>
  <phoneticPr fontId="2"/>
  <dataValidations count="3">
    <dataValidation type="list" allowBlank="1" showInputMessage="1" showErrorMessage="1" sqref="C27">
      <formula1>"24,23,22,21"</formula1>
    </dataValidation>
    <dataValidation type="list" allowBlank="1" showInputMessage="1" showErrorMessage="1" sqref="C8 C26">
      <formula1>"21"</formula1>
    </dataValidation>
    <dataValidation type="date" allowBlank="1" showInputMessage="1" showErrorMessage="1" errorTitle="エラー" error="2021/2/2～2021/2/14の間で入力して下さい" sqref="C12 C29">
      <formula1>44229</formula1>
      <formula2>44241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69" fitToHeight="0" orientation="landscape" cellComments="asDisplayed" r:id="rId1"/>
  <rowBreaks count="1" manualBreakCount="1">
    <brk id="20" max="18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view="pageBreakPreview" zoomScale="40" zoomScaleNormal="60" zoomScaleSheetLayoutView="40" zoomScalePageLayoutView="40" workbookViewId="0">
      <selection activeCell="B3" sqref="B3:Y3"/>
    </sheetView>
  </sheetViews>
  <sheetFormatPr defaultColWidth="9" defaultRowHeight="21" x14ac:dyDescent="0.4"/>
  <cols>
    <col min="1" max="1" width="1.5" style="1" customWidth="1"/>
    <col min="2" max="2" width="13.75" style="28" customWidth="1"/>
    <col min="3" max="3" width="29.875" style="1" bestFit="1" customWidth="1"/>
    <col min="4" max="4" width="4.375" style="33" customWidth="1"/>
    <col min="5" max="5" width="25.5" style="1" customWidth="1"/>
    <col min="6" max="7" width="9" style="1" customWidth="1"/>
    <col min="8" max="8" width="12.75" style="1" customWidth="1"/>
    <col min="9" max="9" width="19.375" style="1" customWidth="1"/>
    <col min="10" max="10" width="22" style="1" customWidth="1"/>
    <col min="11" max="11" width="9" style="1"/>
    <col min="12" max="12" width="16.5" style="1" customWidth="1"/>
    <col min="13" max="13" width="13" style="1" customWidth="1"/>
    <col min="14" max="14" width="17.875" style="1" customWidth="1"/>
    <col min="15" max="15" width="17.25" style="1" customWidth="1"/>
    <col min="16" max="16" width="9.75" style="6" customWidth="1"/>
    <col min="17" max="17" width="19.875" style="1" customWidth="1"/>
    <col min="18" max="18" width="4.75" style="1" customWidth="1"/>
    <col min="19" max="19" width="2.25" style="1" customWidth="1"/>
    <col min="20" max="25" width="7.5" style="1" hidden="1" customWidth="1"/>
    <col min="26" max="16384" width="9" style="1"/>
  </cols>
  <sheetData>
    <row r="1" spans="1:26" ht="41.25" customHeight="1" x14ac:dyDescent="0.4">
      <c r="A1" s="132" t="s">
        <v>62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</row>
    <row r="2" spans="1:26" s="3" customFormat="1" ht="40.5" customHeight="1" x14ac:dyDescent="0.4">
      <c r="A2" s="2"/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</row>
    <row r="3" spans="1:26" s="3" customFormat="1" ht="40.5" customHeight="1" x14ac:dyDescent="0.4">
      <c r="A3" s="2"/>
      <c r="B3" s="133" t="s">
        <v>31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</row>
    <row r="4" spans="1:26" s="3" customFormat="1" ht="41.25" customHeight="1" x14ac:dyDescent="0.4">
      <c r="B4" s="134" t="s">
        <v>61</v>
      </c>
      <c r="C4" s="134"/>
      <c r="D4" s="134"/>
      <c r="E4" s="134"/>
      <c r="F4" s="134"/>
      <c r="G4" s="134"/>
      <c r="H4" s="134"/>
      <c r="I4" s="2"/>
      <c r="J4" s="2"/>
      <c r="K4" s="2"/>
      <c r="L4" s="2"/>
      <c r="M4" s="2"/>
      <c r="N4" s="2"/>
      <c r="O4" s="2"/>
      <c r="P4" s="31"/>
      <c r="Q4" s="2"/>
      <c r="S4" s="35"/>
      <c r="T4" s="35"/>
      <c r="U4" s="36"/>
      <c r="V4" s="36"/>
      <c r="W4" s="87" t="s">
        <v>12</v>
      </c>
      <c r="X4" s="87"/>
      <c r="Y4" s="87"/>
      <c r="Z4" s="35"/>
    </row>
    <row r="5" spans="1:26" s="3" customFormat="1" ht="30" customHeight="1" x14ac:dyDescent="0.4">
      <c r="A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1"/>
      <c r="Q5" s="2"/>
      <c r="S5" s="35"/>
      <c r="T5" s="35"/>
      <c r="U5" s="36"/>
      <c r="V5" s="36"/>
      <c r="W5" s="87"/>
      <c r="X5" s="87"/>
      <c r="Y5" s="87"/>
      <c r="Z5" s="35"/>
    </row>
    <row r="6" spans="1:26" s="3" customFormat="1" ht="30" customHeight="1" x14ac:dyDescent="0.4">
      <c r="A6" s="4"/>
      <c r="B6" s="4" t="s">
        <v>41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1"/>
      <c r="Q6" s="2"/>
      <c r="S6" s="35"/>
      <c r="T6" s="35"/>
      <c r="U6" s="36"/>
      <c r="V6" s="36"/>
      <c r="W6" s="119"/>
      <c r="X6" s="119"/>
      <c r="Y6" s="119"/>
      <c r="Z6" s="35"/>
    </row>
    <row r="7" spans="1:26" s="3" customFormat="1" ht="30" customHeight="1" x14ac:dyDescent="0.4">
      <c r="A7" s="4"/>
      <c r="B7" s="4"/>
      <c r="C7" s="33" t="s">
        <v>48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1"/>
      <c r="Q7" s="2"/>
      <c r="S7" s="35"/>
      <c r="T7" s="35"/>
      <c r="U7" s="36"/>
      <c r="V7" s="36"/>
      <c r="W7" s="87"/>
      <c r="X7" s="87"/>
      <c r="Y7" s="87"/>
      <c r="Z7" s="35"/>
    </row>
    <row r="8" spans="1:26" s="3" customFormat="1" ht="37.5" x14ac:dyDescent="0.4">
      <c r="A8" s="4"/>
      <c r="B8" s="70" t="s">
        <v>42</v>
      </c>
      <c r="C8" s="128">
        <v>21</v>
      </c>
      <c r="D8" s="72" t="s">
        <v>43</v>
      </c>
      <c r="E8" s="71"/>
      <c r="F8" s="2"/>
      <c r="G8" s="2"/>
      <c r="H8" s="2"/>
      <c r="I8" s="2"/>
      <c r="J8" s="2"/>
      <c r="K8" s="2"/>
      <c r="L8" s="2"/>
      <c r="M8" s="2"/>
      <c r="N8" s="2"/>
      <c r="O8" s="2"/>
      <c r="P8" s="31"/>
      <c r="Q8" s="2"/>
      <c r="S8" s="35"/>
      <c r="T8" s="35"/>
      <c r="U8" s="36"/>
      <c r="V8" s="36"/>
      <c r="W8" s="87"/>
      <c r="X8" s="87"/>
      <c r="Y8" s="87"/>
      <c r="Z8" s="35"/>
    </row>
    <row r="9" spans="1:26" s="3" customFormat="1" ht="21.75" customHeight="1" x14ac:dyDescent="0.4">
      <c r="A9" s="4"/>
      <c r="B9" s="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1"/>
      <c r="Q9" s="2"/>
      <c r="S9" s="35"/>
      <c r="T9" s="35"/>
      <c r="U9" s="36"/>
      <c r="V9" s="36"/>
      <c r="W9" s="87"/>
      <c r="X9" s="87"/>
      <c r="Y9" s="87"/>
      <c r="Z9" s="35"/>
    </row>
    <row r="10" spans="1:26" s="3" customFormat="1" ht="21.75" customHeight="1" x14ac:dyDescent="0.4">
      <c r="A10" s="4"/>
      <c r="B10" s="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1"/>
      <c r="Q10" s="2"/>
      <c r="S10" s="35"/>
      <c r="T10" s="35"/>
      <c r="U10" s="36"/>
      <c r="V10" s="36"/>
      <c r="W10" s="87"/>
      <c r="X10" s="87"/>
      <c r="Y10" s="87"/>
      <c r="Z10" s="35"/>
    </row>
    <row r="11" spans="1:26" s="3" customFormat="1" ht="21.75" customHeight="1" x14ac:dyDescent="0.4">
      <c r="A11" s="4"/>
      <c r="B11" s="4"/>
      <c r="C11" s="33" t="s">
        <v>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1"/>
      <c r="Q11" s="2"/>
      <c r="S11" s="35"/>
      <c r="T11" s="35"/>
      <c r="U11" s="36"/>
      <c r="V11" s="36"/>
      <c r="W11" s="87"/>
      <c r="X11" s="87"/>
      <c r="Y11" s="87"/>
      <c r="Z11" s="35"/>
    </row>
    <row r="12" spans="1:26" s="3" customFormat="1" ht="36.75" customHeight="1" x14ac:dyDescent="0.4">
      <c r="A12" s="4"/>
      <c r="B12" s="70" t="s">
        <v>73</v>
      </c>
      <c r="C12" s="104">
        <v>44242</v>
      </c>
      <c r="D12" s="72" t="s">
        <v>43</v>
      </c>
      <c r="E12" s="103" t="s">
        <v>96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31"/>
      <c r="Q12" s="2"/>
      <c r="S12" s="35"/>
      <c r="T12" s="35"/>
      <c r="U12" s="36"/>
      <c r="V12" s="36"/>
      <c r="W12" s="87"/>
      <c r="X12" s="87"/>
      <c r="Y12" s="87"/>
      <c r="Z12" s="35"/>
    </row>
    <row r="13" spans="1:26" s="3" customFormat="1" ht="36.75" customHeight="1" x14ac:dyDescent="0.4">
      <c r="A13" s="4"/>
      <c r="B13" s="106" t="s">
        <v>58</v>
      </c>
      <c r="C13" s="107">
        <v>44605</v>
      </c>
      <c r="D13" s="72" t="s">
        <v>43</v>
      </c>
      <c r="E13" s="103" t="s">
        <v>59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31"/>
      <c r="Q13" s="2"/>
      <c r="S13" s="35"/>
      <c r="T13" s="35"/>
      <c r="U13" s="36"/>
      <c r="V13" s="36"/>
      <c r="W13" s="87"/>
      <c r="X13" s="87"/>
      <c r="Y13" s="87"/>
      <c r="Z13" s="35"/>
    </row>
    <row r="14" spans="1:26" s="3" customFormat="1" ht="36.75" customHeight="1" x14ac:dyDescent="0.4">
      <c r="A14" s="4"/>
      <c r="B14" s="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31"/>
      <c r="Q14" s="2"/>
      <c r="S14" s="35"/>
      <c r="T14" s="35"/>
      <c r="U14" s="36"/>
      <c r="V14" s="36"/>
      <c r="W14" s="87"/>
      <c r="X14" s="87"/>
      <c r="Y14" s="87"/>
      <c r="Z14" s="35"/>
    </row>
    <row r="15" spans="1:26" s="3" customFormat="1" ht="36.75" customHeight="1" x14ac:dyDescent="0.4">
      <c r="A15" s="4"/>
      <c r="B15" s="70" t="s">
        <v>57</v>
      </c>
      <c r="C15" s="109">
        <f>DATEDIF(C12,C13,"D")+1</f>
        <v>364</v>
      </c>
      <c r="D15" s="72" t="s">
        <v>43</v>
      </c>
      <c r="E15" s="103" t="s">
        <v>88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31"/>
      <c r="Q15" s="2"/>
      <c r="S15" s="35"/>
      <c r="T15" s="35"/>
      <c r="U15" s="36"/>
      <c r="V15" s="36"/>
      <c r="W15" s="87"/>
      <c r="X15" s="87"/>
      <c r="Y15" s="87"/>
      <c r="Z15" s="35"/>
    </row>
    <row r="16" spans="1:26" s="3" customFormat="1" ht="21.75" customHeight="1" x14ac:dyDescent="0.4">
      <c r="A16" s="4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1"/>
      <c r="Q16" s="2"/>
      <c r="S16" s="35"/>
      <c r="T16" s="35"/>
      <c r="U16" s="36"/>
      <c r="V16" s="36"/>
      <c r="W16" s="87"/>
      <c r="X16" s="87"/>
      <c r="Y16" s="87"/>
      <c r="Z16" s="35"/>
    </row>
    <row r="17" spans="1:26" ht="42" customHeight="1" x14ac:dyDescent="0.4">
      <c r="B17" s="68" t="s">
        <v>33</v>
      </c>
      <c r="C17" s="18"/>
      <c r="D17" s="6"/>
      <c r="E17" s="15"/>
      <c r="H17" s="29"/>
      <c r="I17" s="29"/>
      <c r="J17" s="86" t="s">
        <v>35</v>
      </c>
      <c r="L17" s="16"/>
      <c r="N17" s="16"/>
      <c r="P17" s="1"/>
      <c r="Q17" s="89" t="s">
        <v>30</v>
      </c>
      <c r="R17" s="57"/>
      <c r="S17" s="86"/>
      <c r="T17" s="88" t="s">
        <v>16</v>
      </c>
      <c r="U17" s="88"/>
      <c r="V17" s="88"/>
      <c r="W17" s="86" t="s">
        <v>27</v>
      </c>
      <c r="X17" s="86"/>
      <c r="Y17" s="86"/>
      <c r="Z17" s="34"/>
    </row>
    <row r="18" spans="1:26" ht="33.75" customHeight="1" thickBot="1" x14ac:dyDescent="0.45">
      <c r="B18" s="55"/>
      <c r="C18" s="36"/>
      <c r="D18" s="12"/>
      <c r="E18" s="33" t="s">
        <v>9</v>
      </c>
      <c r="F18" s="18"/>
      <c r="G18" s="18"/>
      <c r="H18" s="21"/>
      <c r="I18" s="21"/>
      <c r="J18" s="33" t="s">
        <v>38</v>
      </c>
      <c r="K18" s="5"/>
      <c r="L18" s="5"/>
      <c r="M18" s="5"/>
      <c r="Q18" s="33" t="s">
        <v>38</v>
      </c>
      <c r="S18" s="34"/>
      <c r="T18" s="83"/>
      <c r="U18" s="83"/>
      <c r="V18" s="83"/>
      <c r="W18" s="86" t="s">
        <v>27</v>
      </c>
      <c r="X18" s="85"/>
      <c r="Y18" s="85"/>
      <c r="Z18" s="34"/>
    </row>
    <row r="19" spans="1:26" ht="90" customHeight="1" thickBot="1" x14ac:dyDescent="0.45">
      <c r="B19" s="53" t="s">
        <v>34</v>
      </c>
      <c r="C19" s="127" t="s">
        <v>97</v>
      </c>
      <c r="D19" s="14" t="s">
        <v>1</v>
      </c>
      <c r="E19" s="17">
        <v>32760000</v>
      </c>
      <c r="F19" s="18" t="s">
        <v>2</v>
      </c>
      <c r="G19" s="18"/>
      <c r="H19" s="24"/>
      <c r="J19" s="40">
        <f>IF(E19="","",ROUNDUP(IF(E19/C15&gt;250000,100000,IF(E19/C15&gt;75000,E19/C15*0.4,30000)),-3))</f>
        <v>36000</v>
      </c>
      <c r="K19" s="5" t="s">
        <v>2</v>
      </c>
      <c r="L19" s="5"/>
      <c r="M19" s="5"/>
      <c r="P19" s="6" t="s">
        <v>23</v>
      </c>
      <c r="Q19" s="41">
        <f>IF(J19="","",J19*C8)</f>
        <v>756000</v>
      </c>
      <c r="R19" s="39" t="s">
        <v>2</v>
      </c>
      <c r="S19" s="18"/>
      <c r="T19" s="83" t="s">
        <v>20</v>
      </c>
      <c r="U19" s="83"/>
      <c r="V19" s="83"/>
      <c r="W19" s="82" t="s">
        <v>15</v>
      </c>
      <c r="X19" s="84"/>
      <c r="Y19" s="84"/>
      <c r="Z19" s="34"/>
    </row>
    <row r="20" spans="1:26" ht="21" customHeight="1" x14ac:dyDescent="0.4">
      <c r="D20" s="8"/>
      <c r="E20" s="28"/>
      <c r="J20" s="28"/>
      <c r="P20" s="33"/>
      <c r="Q20" s="65"/>
      <c r="R20" s="57"/>
      <c r="S20" s="86"/>
      <c r="T20" s="83"/>
      <c r="U20" s="83"/>
      <c r="V20" s="83"/>
      <c r="W20" s="85" t="s">
        <v>27</v>
      </c>
      <c r="X20" s="85"/>
      <c r="Y20" s="85"/>
      <c r="Z20" s="34"/>
    </row>
    <row r="21" spans="1:26" s="73" customFormat="1" ht="9" customHeight="1" x14ac:dyDescent="0.4">
      <c r="B21" s="74"/>
      <c r="D21" s="75"/>
      <c r="E21" s="74"/>
      <c r="J21" s="74"/>
      <c r="P21" s="76"/>
      <c r="Q21" s="77"/>
      <c r="R21" s="78"/>
      <c r="S21" s="79"/>
      <c r="T21" s="80"/>
      <c r="U21" s="80"/>
      <c r="V21" s="80"/>
      <c r="W21" s="85"/>
      <c r="X21" s="85"/>
      <c r="Y21" s="85"/>
      <c r="Z21" s="38"/>
    </row>
    <row r="22" spans="1:26" s="5" customFormat="1" x14ac:dyDescent="0.4">
      <c r="D22" s="6"/>
      <c r="E22" s="15"/>
      <c r="H22" s="29"/>
      <c r="I22" s="29"/>
      <c r="J22" s="9"/>
      <c r="P22" s="89"/>
      <c r="R22" s="57"/>
      <c r="S22" s="86"/>
      <c r="T22" s="83"/>
      <c r="U22" s="83"/>
      <c r="V22" s="83"/>
      <c r="W22" s="85"/>
      <c r="X22" s="85"/>
      <c r="Y22" s="85"/>
      <c r="Z22" s="18"/>
    </row>
    <row r="23" spans="1:26" s="3" customFormat="1" ht="41.25" customHeight="1" x14ac:dyDescent="0.4">
      <c r="B23" s="134" t="s">
        <v>60</v>
      </c>
      <c r="C23" s="134"/>
      <c r="D23" s="134"/>
      <c r="E23" s="134"/>
      <c r="F23" s="134"/>
      <c r="G23" s="134"/>
      <c r="H23" s="134"/>
      <c r="I23" s="2"/>
      <c r="J23" s="2"/>
      <c r="K23" s="2"/>
      <c r="L23" s="2"/>
      <c r="M23" s="2"/>
      <c r="N23" s="2"/>
      <c r="O23" s="2"/>
      <c r="P23" s="31"/>
      <c r="Q23" s="2"/>
      <c r="S23" s="35"/>
      <c r="T23" s="35"/>
      <c r="U23" s="36"/>
      <c r="V23" s="36"/>
      <c r="W23" s="87" t="s">
        <v>12</v>
      </c>
      <c r="X23" s="87"/>
      <c r="Y23" s="87"/>
      <c r="Z23" s="35"/>
    </row>
    <row r="24" spans="1:26" s="3" customFormat="1" ht="30" customHeight="1" x14ac:dyDescent="0.4">
      <c r="A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1"/>
      <c r="Q24" s="2"/>
      <c r="S24" s="35"/>
      <c r="T24" s="35"/>
      <c r="U24" s="36"/>
      <c r="V24" s="36"/>
      <c r="W24" s="87"/>
      <c r="X24" s="87"/>
      <c r="Y24" s="87"/>
      <c r="Z24" s="35"/>
    </row>
    <row r="25" spans="1:26" s="3" customFormat="1" ht="30" customHeight="1" x14ac:dyDescent="0.4">
      <c r="A25" s="4"/>
      <c r="B25" s="4" t="s">
        <v>41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31"/>
      <c r="Q25" s="2"/>
      <c r="S25" s="35"/>
      <c r="T25" s="35"/>
      <c r="U25" s="36"/>
      <c r="V25" s="36"/>
      <c r="W25" s="119"/>
      <c r="X25" s="119"/>
      <c r="Y25" s="119"/>
      <c r="Z25" s="35"/>
    </row>
    <row r="26" spans="1:26" s="3" customFormat="1" ht="30" customHeight="1" x14ac:dyDescent="0.4">
      <c r="A26" s="4"/>
      <c r="B26" s="4"/>
      <c r="C26" s="33" t="s">
        <v>48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1"/>
      <c r="Q26" s="2"/>
      <c r="S26" s="35"/>
      <c r="T26" s="35"/>
      <c r="U26" s="36"/>
      <c r="V26" s="36"/>
      <c r="W26" s="87"/>
      <c r="X26" s="87"/>
      <c r="Y26" s="87"/>
      <c r="Z26" s="35"/>
    </row>
    <row r="27" spans="1:26" s="3" customFormat="1" ht="37.5" x14ac:dyDescent="0.4">
      <c r="A27" s="4"/>
      <c r="B27" s="70" t="s">
        <v>42</v>
      </c>
      <c r="C27" s="128">
        <v>21</v>
      </c>
      <c r="D27" s="72" t="s">
        <v>43</v>
      </c>
      <c r="E27" s="71"/>
      <c r="F27" s="2"/>
      <c r="G27" s="2"/>
      <c r="H27" s="2"/>
      <c r="I27" s="2"/>
      <c r="J27" s="2"/>
      <c r="K27" s="2"/>
      <c r="L27" s="2"/>
      <c r="M27" s="2"/>
      <c r="N27" s="2"/>
      <c r="O27" s="2"/>
      <c r="P27" s="31"/>
      <c r="Q27" s="2"/>
      <c r="S27" s="35"/>
      <c r="T27" s="35"/>
      <c r="U27" s="36"/>
      <c r="V27" s="36"/>
      <c r="W27" s="87"/>
      <c r="X27" s="87"/>
      <c r="Y27" s="87"/>
      <c r="Z27" s="35"/>
    </row>
    <row r="28" spans="1:26" s="3" customFormat="1" ht="21" customHeight="1" x14ac:dyDescent="0.4">
      <c r="A28" s="4"/>
      <c r="B28" s="105"/>
      <c r="C28" s="108"/>
      <c r="D28" s="72"/>
      <c r="E28" s="71"/>
      <c r="F28" s="2"/>
      <c r="G28" s="2"/>
      <c r="H28" s="2"/>
      <c r="I28" s="2"/>
      <c r="J28" s="2"/>
      <c r="K28" s="2"/>
      <c r="L28" s="2"/>
      <c r="M28" s="2"/>
      <c r="N28" s="2"/>
      <c r="O28" s="2"/>
      <c r="P28" s="31"/>
      <c r="Q28" s="2"/>
      <c r="S28" s="35"/>
      <c r="T28" s="35"/>
      <c r="U28" s="36"/>
      <c r="V28" s="36"/>
      <c r="W28" s="87"/>
      <c r="X28" s="87"/>
      <c r="Y28" s="87"/>
      <c r="Z28" s="35"/>
    </row>
    <row r="29" spans="1:26" s="3" customFormat="1" ht="21.75" customHeight="1" x14ac:dyDescent="0.4">
      <c r="A29" s="4"/>
      <c r="B29" s="4"/>
      <c r="C29" s="33" t="s">
        <v>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31"/>
      <c r="Q29" s="2"/>
      <c r="S29" s="35"/>
      <c r="T29" s="35"/>
      <c r="U29" s="36"/>
      <c r="V29" s="36"/>
      <c r="W29" s="87"/>
      <c r="X29" s="87"/>
      <c r="Y29" s="87"/>
      <c r="Z29" s="35"/>
    </row>
    <row r="30" spans="1:26" s="3" customFormat="1" ht="36.75" customHeight="1" x14ac:dyDescent="0.4">
      <c r="A30" s="4"/>
      <c r="B30" s="70" t="s">
        <v>73</v>
      </c>
      <c r="C30" s="104">
        <v>44242</v>
      </c>
      <c r="D30" s="72" t="s">
        <v>43</v>
      </c>
      <c r="E30" s="103" t="s">
        <v>96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31"/>
      <c r="Q30" s="2"/>
      <c r="S30" s="35"/>
      <c r="T30" s="35"/>
      <c r="U30" s="36"/>
      <c r="V30" s="36"/>
      <c r="W30" s="87"/>
      <c r="X30" s="87"/>
      <c r="Y30" s="87"/>
      <c r="Z30" s="35"/>
    </row>
    <row r="31" spans="1:26" s="3" customFormat="1" ht="36.75" customHeight="1" x14ac:dyDescent="0.4">
      <c r="A31" s="4"/>
      <c r="B31" s="106" t="s">
        <v>58</v>
      </c>
      <c r="C31" s="107">
        <v>44605</v>
      </c>
      <c r="D31" s="72" t="s">
        <v>43</v>
      </c>
      <c r="E31" s="103" t="s">
        <v>59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31"/>
      <c r="Q31" s="2"/>
      <c r="S31" s="35"/>
      <c r="T31" s="35"/>
      <c r="U31" s="36"/>
      <c r="V31" s="36"/>
      <c r="W31" s="87"/>
      <c r="X31" s="87"/>
      <c r="Y31" s="87"/>
      <c r="Z31" s="35"/>
    </row>
    <row r="32" spans="1:26" s="3" customFormat="1" ht="36.75" customHeight="1" x14ac:dyDescent="0.4">
      <c r="A32" s="4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1"/>
      <c r="Q32" s="2"/>
      <c r="S32" s="35"/>
      <c r="T32" s="35"/>
      <c r="U32" s="36"/>
      <c r="V32" s="36"/>
      <c r="W32" s="87"/>
      <c r="X32" s="87"/>
      <c r="Y32" s="87"/>
      <c r="Z32" s="35"/>
    </row>
    <row r="33" spans="1:26" s="3" customFormat="1" ht="36.75" customHeight="1" x14ac:dyDescent="0.4">
      <c r="A33" s="4"/>
      <c r="B33" s="70" t="s">
        <v>57</v>
      </c>
      <c r="C33" s="109">
        <f>DATEDIF(C30,C31,"D")+1</f>
        <v>364</v>
      </c>
      <c r="D33" s="72" t="s">
        <v>43</v>
      </c>
      <c r="E33" s="103" t="s">
        <v>88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31"/>
      <c r="Q33" s="2"/>
      <c r="S33" s="35"/>
      <c r="T33" s="35"/>
      <c r="U33" s="36"/>
      <c r="V33" s="36"/>
      <c r="W33" s="87"/>
      <c r="X33" s="87"/>
      <c r="Y33" s="87"/>
      <c r="Z33" s="35"/>
    </row>
    <row r="34" spans="1:26" s="3" customFormat="1" ht="30" customHeight="1" x14ac:dyDescent="0.4">
      <c r="A34" s="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31"/>
      <c r="Q34" s="2"/>
      <c r="S34" s="35"/>
      <c r="T34" s="35"/>
      <c r="U34" s="36"/>
      <c r="V34" s="36"/>
      <c r="W34" s="87"/>
      <c r="X34" s="87"/>
      <c r="Y34" s="87"/>
      <c r="Z34" s="35"/>
    </row>
    <row r="35" spans="1:26" ht="42" customHeight="1" x14ac:dyDescent="0.4">
      <c r="B35" s="68" t="s">
        <v>33</v>
      </c>
      <c r="C35" s="18"/>
      <c r="D35" s="6"/>
      <c r="E35" s="15"/>
      <c r="H35" s="29"/>
      <c r="I35" s="29"/>
      <c r="J35" s="86" t="s">
        <v>35</v>
      </c>
      <c r="L35" s="16"/>
      <c r="N35" s="16"/>
      <c r="P35" s="1"/>
      <c r="Q35" s="89" t="s">
        <v>30</v>
      </c>
      <c r="R35" s="57"/>
      <c r="S35" s="86"/>
      <c r="T35" s="88" t="s">
        <v>16</v>
      </c>
      <c r="U35" s="88"/>
      <c r="V35" s="88"/>
      <c r="W35" s="86" t="s">
        <v>27</v>
      </c>
      <c r="X35" s="86"/>
      <c r="Y35" s="86"/>
      <c r="Z35" s="34"/>
    </row>
    <row r="36" spans="1:26" ht="33.75" customHeight="1" thickBot="1" x14ac:dyDescent="0.45">
      <c r="B36" s="55"/>
      <c r="C36" s="36"/>
      <c r="D36" s="12"/>
      <c r="E36" s="33" t="s">
        <v>9</v>
      </c>
      <c r="F36" s="18"/>
      <c r="G36" s="18"/>
      <c r="H36" s="21"/>
      <c r="I36" s="21"/>
      <c r="J36" s="33" t="s">
        <v>38</v>
      </c>
      <c r="K36" s="5"/>
      <c r="L36" s="5"/>
      <c r="M36" s="5"/>
      <c r="Q36" s="33" t="s">
        <v>38</v>
      </c>
      <c r="S36" s="34"/>
      <c r="T36" s="83"/>
      <c r="U36" s="83"/>
      <c r="V36" s="83"/>
      <c r="W36" s="86" t="s">
        <v>27</v>
      </c>
      <c r="X36" s="85"/>
      <c r="Y36" s="85"/>
      <c r="Z36" s="34"/>
    </row>
    <row r="37" spans="1:26" ht="90" customHeight="1" thickBot="1" x14ac:dyDescent="0.45">
      <c r="B37" s="53" t="s">
        <v>34</v>
      </c>
      <c r="C37" s="127" t="s">
        <v>97</v>
      </c>
      <c r="D37" s="14" t="s">
        <v>1</v>
      </c>
      <c r="E37" s="17">
        <v>32760000</v>
      </c>
      <c r="F37" s="18" t="s">
        <v>2</v>
      </c>
      <c r="G37" s="18"/>
      <c r="H37" s="24"/>
      <c r="J37" s="40">
        <f>IF(E37="","",ROUNDUP(IF(E37/C33&gt;250000,75000,IF(E37/C33&gt;83333,E37/C33*0.3,25000)),-3))</f>
        <v>27000</v>
      </c>
      <c r="K37" s="5" t="s">
        <v>2</v>
      </c>
      <c r="L37" s="5"/>
      <c r="M37" s="5"/>
      <c r="P37" s="6" t="s">
        <v>23</v>
      </c>
      <c r="Q37" s="41">
        <f>IF(J37="","",J37*C27)</f>
        <v>567000</v>
      </c>
      <c r="R37" s="39" t="s">
        <v>2</v>
      </c>
      <c r="S37" s="18"/>
      <c r="T37" s="83" t="s">
        <v>20</v>
      </c>
      <c r="U37" s="83"/>
      <c r="V37" s="83"/>
      <c r="W37" s="82" t="s">
        <v>15</v>
      </c>
      <c r="X37" s="84"/>
      <c r="Y37" s="84"/>
      <c r="Z37" s="34"/>
    </row>
    <row r="38" spans="1:26" ht="21" customHeight="1" x14ac:dyDescent="0.4">
      <c r="D38" s="8"/>
      <c r="E38" s="28"/>
      <c r="J38" s="28"/>
      <c r="P38" s="33"/>
      <c r="Q38" s="65"/>
      <c r="R38" s="57"/>
      <c r="S38" s="86"/>
      <c r="T38" s="83"/>
      <c r="U38" s="83"/>
      <c r="V38" s="83"/>
      <c r="W38" s="85" t="s">
        <v>27</v>
      </c>
      <c r="X38" s="85"/>
      <c r="Y38" s="85"/>
      <c r="Z38" s="34"/>
    </row>
    <row r="39" spans="1:26" s="73" customFormat="1" ht="9" customHeight="1" x14ac:dyDescent="0.4">
      <c r="B39" s="74"/>
      <c r="D39" s="75"/>
      <c r="E39" s="74"/>
      <c r="J39" s="74"/>
      <c r="P39" s="76"/>
      <c r="Q39" s="77"/>
      <c r="R39" s="78"/>
      <c r="S39" s="79"/>
      <c r="T39" s="80"/>
      <c r="U39" s="80"/>
      <c r="V39" s="80"/>
      <c r="W39" s="85"/>
      <c r="X39" s="85"/>
      <c r="Y39" s="85"/>
      <c r="Z39" s="38"/>
    </row>
    <row r="40" spans="1:26" s="5" customFormat="1" x14ac:dyDescent="0.4">
      <c r="D40" s="6"/>
      <c r="E40" s="15"/>
      <c r="H40" s="29"/>
      <c r="I40" s="29"/>
      <c r="J40" s="9"/>
      <c r="P40" s="89"/>
      <c r="R40" s="57"/>
      <c r="S40" s="86"/>
      <c r="T40" s="83"/>
      <c r="U40" s="83"/>
      <c r="V40" s="83"/>
      <c r="W40" s="85"/>
      <c r="X40" s="85"/>
      <c r="Y40" s="85"/>
      <c r="Z40" s="18"/>
    </row>
    <row r="41" spans="1:26" ht="36.75" customHeight="1" x14ac:dyDescent="0.4">
      <c r="B41" s="90"/>
      <c r="S41" s="34"/>
      <c r="T41" s="34"/>
      <c r="U41" s="34"/>
      <c r="V41" s="34"/>
      <c r="W41" s="81"/>
      <c r="X41" s="81"/>
      <c r="Y41" s="81"/>
      <c r="Z41" s="34"/>
    </row>
    <row r="42" spans="1:26" ht="36.75" customHeight="1" x14ac:dyDescent="0.4">
      <c r="B42" s="90"/>
      <c r="S42" s="34"/>
      <c r="T42" s="34"/>
      <c r="U42" s="34"/>
      <c r="V42" s="34"/>
      <c r="W42" s="81"/>
      <c r="X42" s="81"/>
      <c r="Y42" s="81"/>
      <c r="Z42" s="34"/>
    </row>
  </sheetData>
  <mergeCells count="5">
    <mergeCell ref="B4:H4"/>
    <mergeCell ref="A1:Y1"/>
    <mergeCell ref="B2:Y2"/>
    <mergeCell ref="B3:Y3"/>
    <mergeCell ref="B23:H23"/>
  </mergeCells>
  <phoneticPr fontId="2"/>
  <dataValidations count="3">
    <dataValidation type="list" allowBlank="1" showInputMessage="1" showErrorMessage="1" sqref="C28">
      <formula1>"24,23,22,21"</formula1>
    </dataValidation>
    <dataValidation type="list" allowBlank="1" showInputMessage="1" showErrorMessage="1" sqref="C8 C27">
      <formula1>"21"</formula1>
    </dataValidation>
    <dataValidation type="date" allowBlank="1" showInputMessage="1" showErrorMessage="1" errorTitle="エラー" error="2021/2/15～2021/12/17の間で入力して下さい" sqref="C12 C30">
      <formula1>44242</formula1>
      <formula2>44547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69" fitToHeight="0" orientation="landscape" cellComments="asDisplayed" r:id="rId1"/>
  <rowBreaks count="1" manualBreakCount="1">
    <brk id="21" max="18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view="pageBreakPreview" zoomScale="25" zoomScaleNormal="60" zoomScaleSheetLayoutView="25" zoomScalePageLayoutView="40" workbookViewId="0">
      <selection activeCell="B3" sqref="B3:O3"/>
    </sheetView>
  </sheetViews>
  <sheetFormatPr defaultColWidth="9" defaultRowHeight="15.75" x14ac:dyDescent="0.4"/>
  <cols>
    <col min="1" max="1" width="1.5" style="1" customWidth="1"/>
    <col min="2" max="2" width="13.75" style="28" customWidth="1"/>
    <col min="3" max="3" width="29.875" style="1" bestFit="1" customWidth="1"/>
    <col min="4" max="4" width="4.375" style="33" customWidth="1"/>
    <col min="5" max="5" width="25.5" style="1" customWidth="1"/>
    <col min="6" max="6" width="34.375" style="1" customWidth="1"/>
    <col min="7" max="7" width="9" style="1" customWidth="1"/>
    <col min="8" max="8" width="12.75" style="1" customWidth="1"/>
    <col min="9" max="9" width="19.375" style="1" customWidth="1"/>
    <col min="10" max="10" width="22" style="1" customWidth="1"/>
    <col min="11" max="11" width="9" style="1"/>
    <col min="12" max="12" width="22.625" style="1" customWidth="1"/>
    <col min="13" max="13" width="21" style="1" bestFit="1" customWidth="1"/>
    <col min="14" max="14" width="17.875" style="1" customWidth="1"/>
    <col min="15" max="15" width="17.25" style="1" customWidth="1"/>
    <col min="16" max="16384" width="9" style="1"/>
  </cols>
  <sheetData>
    <row r="1" spans="1:15" ht="41.25" customHeight="1" x14ac:dyDescent="0.4">
      <c r="A1" s="132" t="s">
        <v>63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</row>
    <row r="2" spans="1:15" s="3" customFormat="1" ht="40.5" customHeight="1" x14ac:dyDescent="0.4">
      <c r="A2" s="2"/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 s="3" customFormat="1" ht="40.5" customHeight="1" x14ac:dyDescent="0.4">
      <c r="A3" s="2"/>
      <c r="B3" s="133" t="s">
        <v>31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s="3" customFormat="1" ht="41.25" customHeight="1" x14ac:dyDescent="0.4">
      <c r="B4" s="134" t="s">
        <v>65</v>
      </c>
      <c r="C4" s="134"/>
      <c r="D4" s="134"/>
      <c r="E4" s="134"/>
      <c r="F4" s="134"/>
      <c r="G4" s="134"/>
      <c r="H4" s="134"/>
      <c r="I4" s="2"/>
      <c r="J4" s="2"/>
      <c r="K4" s="2"/>
      <c r="L4" s="2"/>
      <c r="M4" s="2"/>
      <c r="N4" s="2"/>
      <c r="O4" s="2"/>
    </row>
    <row r="5" spans="1:15" s="3" customFormat="1" ht="30" customHeight="1" x14ac:dyDescent="0.4">
      <c r="A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s="3" customFormat="1" ht="30" customHeight="1" x14ac:dyDescent="0.4">
      <c r="A6" s="4"/>
      <c r="B6" s="4" t="s">
        <v>41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3" customFormat="1" ht="30" customHeight="1" x14ac:dyDescent="0.4">
      <c r="A7" s="4"/>
      <c r="B7" s="4"/>
      <c r="C7" s="33" t="s">
        <v>48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s="3" customFormat="1" ht="37.5" x14ac:dyDescent="0.4">
      <c r="A8" s="4"/>
      <c r="B8" s="70" t="s">
        <v>42</v>
      </c>
      <c r="C8" s="128">
        <v>21</v>
      </c>
      <c r="D8" s="72" t="s">
        <v>43</v>
      </c>
      <c r="E8" s="71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s="3" customFormat="1" ht="21.75" customHeight="1" x14ac:dyDescent="0.4">
      <c r="A9" s="4"/>
      <c r="B9" s="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s="3" customFormat="1" ht="21.75" customHeight="1" x14ac:dyDescent="0.4">
      <c r="A10" s="4"/>
      <c r="B10" s="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s="3" customFormat="1" ht="21.75" customHeight="1" x14ac:dyDescent="0.4">
      <c r="A11" s="4"/>
      <c r="B11" s="4"/>
      <c r="C11" s="33" t="s">
        <v>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s="3" customFormat="1" ht="36.75" customHeight="1" x14ac:dyDescent="0.4">
      <c r="A12" s="4"/>
      <c r="B12" s="70" t="s">
        <v>73</v>
      </c>
      <c r="C12" s="104">
        <v>44548</v>
      </c>
      <c r="D12" s="72" t="s">
        <v>43</v>
      </c>
      <c r="E12" s="103" t="s">
        <v>98</v>
      </c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s="3" customFormat="1" ht="36.75" customHeight="1" x14ac:dyDescent="0.4">
      <c r="A13" s="4"/>
      <c r="B13" s="106" t="s">
        <v>58</v>
      </c>
      <c r="C13" s="107">
        <v>44605</v>
      </c>
      <c r="D13" s="72" t="s">
        <v>43</v>
      </c>
      <c r="E13" s="103" t="s">
        <v>59</v>
      </c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3" customFormat="1" ht="36.75" customHeight="1" x14ac:dyDescent="0.4">
      <c r="A14" s="4"/>
      <c r="B14" s="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s="3" customFormat="1" ht="36.75" customHeight="1" x14ac:dyDescent="0.4">
      <c r="A15" s="4"/>
      <c r="B15" s="106" t="s">
        <v>57</v>
      </c>
      <c r="C15" s="113">
        <f>DATEDIF(C12,C13,"D")+1</f>
        <v>58</v>
      </c>
      <c r="D15" s="72" t="s">
        <v>43</v>
      </c>
      <c r="E15" s="103" t="s">
        <v>89</v>
      </c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s="3" customFormat="1" ht="21.75" customHeight="1" x14ac:dyDescent="0.4">
      <c r="A16" s="4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42" customHeight="1" x14ac:dyDescent="0.4">
      <c r="B17" s="68" t="s">
        <v>33</v>
      </c>
      <c r="C17" s="18"/>
      <c r="D17" s="6"/>
      <c r="E17" s="15"/>
      <c r="F17" s="115" t="s">
        <v>81</v>
      </c>
      <c r="H17" s="29"/>
      <c r="I17" s="57"/>
      <c r="J17" s="57"/>
      <c r="K17" s="57"/>
      <c r="L17" s="89" t="s">
        <v>83</v>
      </c>
      <c r="N17" s="16"/>
    </row>
    <row r="18" spans="1:15" ht="33.75" customHeight="1" thickBot="1" x14ac:dyDescent="0.45">
      <c r="B18" s="18"/>
      <c r="C18" s="18"/>
      <c r="D18" s="21"/>
      <c r="E18" s="21"/>
      <c r="F18" s="33" t="s">
        <v>48</v>
      </c>
      <c r="G18" s="5"/>
      <c r="H18" s="5"/>
      <c r="I18" s="5"/>
      <c r="L18" s="33" t="s">
        <v>38</v>
      </c>
      <c r="O18" s="34"/>
    </row>
    <row r="19" spans="1:15" ht="90" customHeight="1" thickBot="1" x14ac:dyDescent="0.45">
      <c r="B19" s="18"/>
      <c r="C19" s="18"/>
      <c r="D19" s="24"/>
      <c r="F19" s="40">
        <v>30000</v>
      </c>
      <c r="G19" s="5" t="s">
        <v>2</v>
      </c>
      <c r="H19" s="5"/>
      <c r="I19" s="5"/>
      <c r="K19" s="117" t="s">
        <v>23</v>
      </c>
      <c r="L19" s="126">
        <f>IF(F19="","",F19*C8)</f>
        <v>630000</v>
      </c>
      <c r="M19" s="39" t="s">
        <v>2</v>
      </c>
      <c r="O19" s="18"/>
    </row>
    <row r="20" spans="1:15" ht="21" customHeight="1" x14ac:dyDescent="0.4">
      <c r="D20" s="8"/>
      <c r="E20" s="28"/>
      <c r="J20" s="28"/>
    </row>
    <row r="21" spans="1:15" s="73" customFormat="1" ht="9" customHeight="1" x14ac:dyDescent="0.4">
      <c r="B21" s="74"/>
      <c r="D21" s="75"/>
      <c r="E21" s="74"/>
      <c r="J21" s="74"/>
    </row>
    <row r="22" spans="1:15" s="5" customFormat="1" ht="21" x14ac:dyDescent="0.4">
      <c r="D22" s="6"/>
      <c r="E22" s="15"/>
      <c r="H22" s="29"/>
      <c r="I22" s="29"/>
      <c r="J22" s="9"/>
    </row>
    <row r="23" spans="1:15" s="3" customFormat="1" ht="41.25" customHeight="1" x14ac:dyDescent="0.4">
      <c r="B23" s="134" t="s">
        <v>64</v>
      </c>
      <c r="C23" s="134"/>
      <c r="D23" s="134"/>
      <c r="E23" s="134"/>
      <c r="F23" s="134"/>
      <c r="G23" s="134"/>
      <c r="H23" s="134"/>
      <c r="I23" s="2"/>
      <c r="J23" s="2"/>
      <c r="K23" s="2"/>
      <c r="L23" s="2"/>
      <c r="M23" s="2"/>
      <c r="N23" s="2"/>
      <c r="O23" s="2"/>
    </row>
    <row r="24" spans="1:15" s="3" customFormat="1" ht="30" customHeight="1" x14ac:dyDescent="0.4">
      <c r="A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s="3" customFormat="1" ht="30" customHeight="1" x14ac:dyDescent="0.4">
      <c r="A25" s="4"/>
      <c r="B25" s="4" t="s">
        <v>41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s="3" customFormat="1" ht="30" customHeight="1" x14ac:dyDescent="0.4">
      <c r="A26" s="4"/>
      <c r="B26" s="4"/>
      <c r="C26" s="33" t="s">
        <v>48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s="3" customFormat="1" ht="37.5" x14ac:dyDescent="0.4">
      <c r="A27" s="4"/>
      <c r="B27" s="70" t="s">
        <v>42</v>
      </c>
      <c r="C27" s="128">
        <v>21</v>
      </c>
      <c r="D27" s="72" t="s">
        <v>43</v>
      </c>
      <c r="E27" s="71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s="3" customFormat="1" ht="21" customHeight="1" x14ac:dyDescent="0.4">
      <c r="A28" s="4"/>
      <c r="B28" s="105"/>
      <c r="C28" s="108"/>
      <c r="D28" s="72"/>
      <c r="E28" s="71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s="3" customFormat="1" ht="21.75" customHeight="1" x14ac:dyDescent="0.4">
      <c r="A29" s="4"/>
      <c r="B29" s="4"/>
      <c r="C29" s="33" t="s">
        <v>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s="3" customFormat="1" ht="36.75" customHeight="1" x14ac:dyDescent="0.4">
      <c r="A30" s="4"/>
      <c r="B30" s="70" t="s">
        <v>73</v>
      </c>
      <c r="C30" s="104">
        <v>44548</v>
      </c>
      <c r="D30" s="72" t="s">
        <v>43</v>
      </c>
      <c r="E30" s="103" t="s">
        <v>98</v>
      </c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s="3" customFormat="1" ht="36.75" customHeight="1" x14ac:dyDescent="0.4">
      <c r="A31" s="4"/>
      <c r="B31" s="106" t="s">
        <v>58</v>
      </c>
      <c r="C31" s="107">
        <v>44605</v>
      </c>
      <c r="D31" s="72" t="s">
        <v>43</v>
      </c>
      <c r="E31" s="103" t="s">
        <v>59</v>
      </c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s="3" customFormat="1" ht="36.75" customHeight="1" x14ac:dyDescent="0.4">
      <c r="A32" s="4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s="3" customFormat="1" ht="36.75" customHeight="1" x14ac:dyDescent="0.4">
      <c r="A33" s="4"/>
      <c r="B33" s="106" t="s">
        <v>57</v>
      </c>
      <c r="C33" s="113">
        <f>DATEDIF(C30,C31,"D")+1</f>
        <v>58</v>
      </c>
      <c r="D33" s="72" t="s">
        <v>43</v>
      </c>
      <c r="E33" s="103" t="s">
        <v>89</v>
      </c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s="3" customFormat="1" ht="30" customHeight="1" x14ac:dyDescent="0.4">
      <c r="A34" s="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42" customHeight="1" x14ac:dyDescent="0.4">
      <c r="B35" s="68" t="s">
        <v>33</v>
      </c>
      <c r="C35" s="18"/>
      <c r="D35" s="6"/>
      <c r="E35" s="15"/>
      <c r="F35" s="115" t="s">
        <v>80</v>
      </c>
      <c r="H35" s="29"/>
      <c r="J35" s="57"/>
      <c r="K35" s="57"/>
      <c r="L35" s="89" t="s">
        <v>83</v>
      </c>
      <c r="M35" s="16"/>
    </row>
    <row r="36" spans="1:15" ht="33.75" customHeight="1" thickBot="1" x14ac:dyDescent="0.45">
      <c r="B36" s="18"/>
      <c r="C36" s="21"/>
      <c r="D36" s="21"/>
      <c r="F36" s="33" t="s">
        <v>48</v>
      </c>
      <c r="G36" s="5"/>
      <c r="H36" s="5"/>
      <c r="L36" s="33" t="s">
        <v>38</v>
      </c>
      <c r="M36" s="34"/>
      <c r="O36" s="83"/>
    </row>
    <row r="37" spans="1:15" ht="90" customHeight="1" thickBot="1" x14ac:dyDescent="0.45">
      <c r="B37" s="18"/>
      <c r="C37" s="18"/>
      <c r="D37" s="24"/>
      <c r="F37" s="40">
        <v>25000</v>
      </c>
      <c r="G37" s="5" t="s">
        <v>2</v>
      </c>
      <c r="H37" s="5"/>
      <c r="I37" s="5"/>
      <c r="K37" s="117" t="s">
        <v>23</v>
      </c>
      <c r="L37" s="126">
        <f>IF(F37="","",F37*C27)</f>
        <v>525000</v>
      </c>
      <c r="M37" s="39" t="s">
        <v>2</v>
      </c>
      <c r="O37" s="18"/>
    </row>
    <row r="38" spans="1:15" ht="21" customHeight="1" x14ac:dyDescent="0.4">
      <c r="D38" s="8"/>
      <c r="E38" s="28"/>
      <c r="J38" s="28"/>
    </row>
    <row r="39" spans="1:15" s="73" customFormat="1" ht="9" customHeight="1" x14ac:dyDescent="0.4">
      <c r="B39" s="74"/>
      <c r="D39" s="75"/>
      <c r="E39" s="74"/>
      <c r="J39" s="74"/>
    </row>
    <row r="40" spans="1:15" s="5" customFormat="1" ht="21" x14ac:dyDescent="0.4">
      <c r="D40" s="6"/>
      <c r="E40" s="15"/>
      <c r="H40" s="29"/>
      <c r="I40" s="29"/>
      <c r="J40" s="9"/>
    </row>
    <row r="41" spans="1:15" ht="36.75" customHeight="1" x14ac:dyDescent="0.4">
      <c r="B41" s="90"/>
    </row>
    <row r="42" spans="1:15" ht="36.75" customHeight="1" x14ac:dyDescent="0.4">
      <c r="B42" s="90"/>
    </row>
  </sheetData>
  <mergeCells count="5">
    <mergeCell ref="B4:H4"/>
    <mergeCell ref="A1:O1"/>
    <mergeCell ref="B2:O2"/>
    <mergeCell ref="B3:O3"/>
    <mergeCell ref="B23:H23"/>
  </mergeCells>
  <phoneticPr fontId="2"/>
  <dataValidations count="3">
    <dataValidation type="list" allowBlank="1" showInputMessage="1" showErrorMessage="1" sqref="C28">
      <formula1>"24,23,22,21"</formula1>
    </dataValidation>
    <dataValidation type="list" allowBlank="1" showInputMessage="1" showErrorMessage="1" sqref="C8 C27">
      <formula1>"21"</formula1>
    </dataValidation>
    <dataValidation type="date" allowBlank="1" showInputMessage="1" showErrorMessage="1" errorTitle="エラー" error="2021/12/18～2022/2/13の間で入力して下さい" sqref="C12 C30">
      <formula1>44548</formula1>
      <formula2>44605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68" fitToHeight="0" orientation="landscape" cellComments="asDisplayed" r:id="rId1"/>
  <rowBreaks count="1" manualBreakCount="1">
    <brk id="21" max="14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view="pageBreakPreview" topLeftCell="A4" zoomScale="40" zoomScaleNormal="60" zoomScaleSheetLayoutView="40" zoomScalePageLayoutView="40" workbookViewId="0">
      <selection activeCell="B5" sqref="B5"/>
    </sheetView>
  </sheetViews>
  <sheetFormatPr defaultColWidth="9" defaultRowHeight="21" x14ac:dyDescent="0.4"/>
  <cols>
    <col min="1" max="1" width="1.5" style="1" customWidth="1"/>
    <col min="2" max="2" width="20.125" style="28" customWidth="1"/>
    <col min="3" max="3" width="30.5" style="1" customWidth="1"/>
    <col min="4" max="4" width="4.375" style="33" customWidth="1"/>
    <col min="5" max="5" width="25.5" style="1" customWidth="1"/>
    <col min="6" max="6" width="9" style="1"/>
    <col min="7" max="7" width="6.75" style="1" customWidth="1"/>
    <col min="8" max="8" width="10.25" style="1" bestFit="1" customWidth="1"/>
    <col min="9" max="10" width="4.5" style="1" customWidth="1"/>
    <col min="11" max="11" width="19.375" style="1" customWidth="1"/>
    <col min="12" max="12" width="22" style="1" customWidth="1"/>
    <col min="13" max="13" width="9" style="1"/>
    <col min="14" max="14" width="16.5" style="1" customWidth="1"/>
    <col min="15" max="15" width="9" style="1"/>
    <col min="16" max="16" width="17.875" style="1" customWidth="1"/>
    <col min="17" max="17" width="10" style="1" customWidth="1"/>
    <col min="18" max="18" width="4.75" style="5" customWidth="1"/>
    <col min="19" max="19" width="19.875" style="1" customWidth="1"/>
    <col min="20" max="20" width="4.75" style="1" customWidth="1"/>
    <col min="21" max="21" width="2.25" style="1" customWidth="1"/>
    <col min="22" max="27" width="7.5" style="1" hidden="1" customWidth="1"/>
    <col min="28" max="16384" width="9" style="1"/>
  </cols>
  <sheetData>
    <row r="1" spans="1:28" ht="41.25" customHeight="1" x14ac:dyDescent="0.4">
      <c r="A1" s="132" t="s">
        <v>52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</row>
    <row r="2" spans="1:28" s="3" customFormat="1" ht="40.5" customHeight="1" x14ac:dyDescent="0.4">
      <c r="A2" s="2"/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</row>
    <row r="3" spans="1:28" s="3" customFormat="1" ht="40.5" customHeight="1" x14ac:dyDescent="0.4">
      <c r="A3" s="2"/>
      <c r="B3" s="133" t="s">
        <v>31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</row>
    <row r="4" spans="1:28" ht="36.75" customHeight="1" x14ac:dyDescent="0.4">
      <c r="B4" s="134" t="s">
        <v>53</v>
      </c>
      <c r="C4" s="134"/>
      <c r="D4" s="134"/>
      <c r="E4" s="134"/>
      <c r="F4" s="134"/>
      <c r="G4" s="134"/>
      <c r="H4" s="134"/>
      <c r="U4" s="34"/>
      <c r="V4" s="34"/>
      <c r="W4" s="34"/>
      <c r="X4" s="34"/>
      <c r="Y4" s="140"/>
      <c r="Z4" s="140"/>
      <c r="AA4" s="140"/>
      <c r="AB4" s="34"/>
    </row>
    <row r="5" spans="1:28" s="3" customFormat="1" ht="30" customHeight="1" x14ac:dyDescent="0.4">
      <c r="A5" s="4"/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1"/>
      <c r="S5" s="2"/>
      <c r="U5" s="35"/>
      <c r="V5" s="35"/>
      <c r="W5" s="36"/>
      <c r="X5" s="36"/>
      <c r="Y5" s="48"/>
      <c r="Z5" s="48"/>
      <c r="AA5" s="48"/>
      <c r="AB5" s="35"/>
    </row>
    <row r="6" spans="1:28" s="3" customFormat="1" ht="30" customHeight="1" x14ac:dyDescent="0.4">
      <c r="A6" s="4"/>
      <c r="B6" s="4" t="s">
        <v>41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1"/>
      <c r="S6" s="2"/>
      <c r="U6" s="35"/>
      <c r="V6" s="35"/>
      <c r="W6" s="36"/>
      <c r="X6" s="36"/>
      <c r="Y6" s="48"/>
      <c r="Z6" s="48"/>
      <c r="AA6" s="48"/>
      <c r="AB6" s="35"/>
    </row>
    <row r="7" spans="1:28" s="3" customFormat="1" ht="30" customHeight="1" x14ac:dyDescent="0.4">
      <c r="A7" s="4"/>
      <c r="B7" s="4"/>
      <c r="C7" s="33" t="s">
        <v>48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31"/>
      <c r="S7" s="2"/>
      <c r="U7" s="35"/>
      <c r="V7" s="35"/>
      <c r="W7" s="36"/>
      <c r="X7" s="36"/>
      <c r="Y7" s="48"/>
      <c r="Z7" s="48"/>
      <c r="AA7" s="48"/>
      <c r="AB7" s="35"/>
    </row>
    <row r="8" spans="1:28" s="3" customFormat="1" ht="30" customHeight="1" x14ac:dyDescent="0.4">
      <c r="A8" s="4"/>
      <c r="B8" s="70" t="s">
        <v>42</v>
      </c>
      <c r="C8" s="128">
        <v>21</v>
      </c>
      <c r="D8" s="72" t="s">
        <v>43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1"/>
      <c r="S8" s="2"/>
      <c r="U8" s="35"/>
      <c r="V8" s="35"/>
      <c r="W8" s="36"/>
      <c r="X8" s="36"/>
      <c r="Y8" s="48"/>
      <c r="Z8" s="48"/>
      <c r="AA8" s="48"/>
      <c r="AB8" s="35"/>
    </row>
    <row r="9" spans="1:28" s="3" customFormat="1" ht="30" customHeight="1" x14ac:dyDescent="0.4">
      <c r="A9" s="4"/>
      <c r="B9" s="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1"/>
      <c r="S9" s="2"/>
      <c r="U9" s="35"/>
      <c r="V9" s="35"/>
      <c r="W9" s="36"/>
      <c r="X9" s="36"/>
      <c r="Y9" s="48"/>
      <c r="Z9" s="48"/>
      <c r="AA9" s="48"/>
      <c r="AB9" s="35"/>
    </row>
    <row r="10" spans="1:28" ht="39" customHeight="1" x14ac:dyDescent="0.4">
      <c r="B10" s="69" t="s">
        <v>33</v>
      </c>
      <c r="C10" s="5"/>
      <c r="D10" s="6"/>
      <c r="E10" s="15"/>
      <c r="G10" s="30" t="s">
        <v>29</v>
      </c>
      <c r="H10" s="30"/>
      <c r="I10" s="30"/>
      <c r="J10" s="30"/>
      <c r="K10" s="30"/>
      <c r="L10" s="54" t="s">
        <v>28</v>
      </c>
      <c r="N10" s="16"/>
      <c r="P10" s="16"/>
      <c r="R10" s="136" t="s">
        <v>83</v>
      </c>
      <c r="S10" s="136"/>
      <c r="T10" s="137"/>
      <c r="U10" s="44"/>
      <c r="V10" s="138" t="s">
        <v>16</v>
      </c>
      <c r="W10" s="138"/>
      <c r="X10" s="138"/>
      <c r="Y10" s="137" t="s">
        <v>27</v>
      </c>
      <c r="Z10" s="137"/>
      <c r="AA10" s="137"/>
      <c r="AB10" s="34"/>
    </row>
    <row r="11" spans="1:28" ht="25.5" customHeight="1" thickBot="1" x14ac:dyDescent="0.45">
      <c r="B11" s="54"/>
      <c r="C11" s="5"/>
      <c r="D11" s="6"/>
      <c r="E11" s="15" t="s">
        <v>9</v>
      </c>
      <c r="G11" s="54"/>
      <c r="H11" s="33" t="s">
        <v>48</v>
      </c>
      <c r="I11" s="54"/>
      <c r="J11" s="54"/>
      <c r="K11" s="54"/>
      <c r="L11" s="33" t="s">
        <v>38</v>
      </c>
      <c r="N11" s="16"/>
      <c r="P11" s="16"/>
      <c r="S11" s="33" t="s">
        <v>38</v>
      </c>
      <c r="T11" s="25"/>
      <c r="U11" s="36"/>
      <c r="V11" s="138"/>
      <c r="W11" s="138"/>
      <c r="X11" s="138"/>
      <c r="Y11" s="137"/>
      <c r="Z11" s="137"/>
      <c r="AA11" s="137"/>
      <c r="AB11" s="34"/>
    </row>
    <row r="12" spans="1:28" ht="62.25" customHeight="1" thickBot="1" x14ac:dyDescent="0.45">
      <c r="B12" s="129" t="s">
        <v>6</v>
      </c>
      <c r="C12" s="7" t="s">
        <v>99</v>
      </c>
      <c r="D12" s="11" t="s">
        <v>1</v>
      </c>
      <c r="E12" s="17">
        <v>32940000</v>
      </c>
      <c r="F12" s="18" t="s">
        <v>2</v>
      </c>
      <c r="G12" s="19" t="s">
        <v>67</v>
      </c>
      <c r="H12" s="93">
        <v>366</v>
      </c>
      <c r="I12" s="20" t="s">
        <v>4</v>
      </c>
      <c r="J12" s="20"/>
      <c r="K12" s="21"/>
      <c r="L12" s="40">
        <f>IF(E12="","",ROUNDUP(IF(E12/H12&gt;250000,100000,IF(E12/H12&gt;75000,E12/H12*0.4,30000)),-3))</f>
        <v>36000</v>
      </c>
      <c r="M12" s="5" t="s">
        <v>2</v>
      </c>
      <c r="N12" s="5"/>
      <c r="O12" s="5"/>
      <c r="R12" s="5" t="s">
        <v>23</v>
      </c>
      <c r="S12" s="41">
        <f>IF(E12="","",L12*C8)</f>
        <v>756000</v>
      </c>
      <c r="T12" s="39" t="s">
        <v>2</v>
      </c>
      <c r="U12" s="18"/>
      <c r="V12" s="135" t="s">
        <v>17</v>
      </c>
      <c r="W12" s="135"/>
      <c r="X12" s="135"/>
      <c r="Y12" s="139" t="s">
        <v>10</v>
      </c>
      <c r="Z12" s="139"/>
      <c r="AA12" s="139"/>
      <c r="AB12" s="34"/>
    </row>
    <row r="13" spans="1:28" ht="70.5" customHeight="1" thickBot="1" x14ac:dyDescent="0.45">
      <c r="B13" s="130"/>
      <c r="C13" s="7" t="s">
        <v>100</v>
      </c>
      <c r="D13" s="11" t="s">
        <v>5</v>
      </c>
      <c r="E13" s="17">
        <v>3660000</v>
      </c>
      <c r="F13" s="18" t="s">
        <v>2</v>
      </c>
      <c r="G13" s="19" t="s">
        <v>67</v>
      </c>
      <c r="H13" s="93">
        <v>365</v>
      </c>
      <c r="I13" s="22" t="s">
        <v>4</v>
      </c>
      <c r="J13" s="22"/>
      <c r="K13" s="21"/>
      <c r="L13" s="40">
        <f>IF(E13="","",ROUNDUP(IF(E13/H13&gt;250000,100000,IF(E13/H13&gt;75000,E13/H13*0.4,30000)),-3))</f>
        <v>30000</v>
      </c>
      <c r="M13" s="5" t="s">
        <v>2</v>
      </c>
      <c r="N13" s="5"/>
      <c r="O13" s="5"/>
      <c r="R13" s="5" t="s">
        <v>24</v>
      </c>
      <c r="S13" s="41">
        <f>IF(E13="","",L13*C8)</f>
        <v>630000</v>
      </c>
      <c r="T13" s="39" t="s">
        <v>2</v>
      </c>
      <c r="U13" s="18"/>
      <c r="V13" s="135" t="s">
        <v>18</v>
      </c>
      <c r="W13" s="135"/>
      <c r="X13" s="135"/>
      <c r="Y13" s="139" t="s">
        <v>11</v>
      </c>
      <c r="Z13" s="139"/>
      <c r="AA13" s="139"/>
      <c r="AB13" s="34"/>
    </row>
    <row r="14" spans="1:28" ht="20.25" customHeight="1" x14ac:dyDescent="0.4">
      <c r="B14" s="13"/>
      <c r="C14" s="10"/>
      <c r="D14" s="52"/>
      <c r="E14" s="91"/>
      <c r="F14" s="18"/>
      <c r="G14" s="23"/>
      <c r="H14" s="21"/>
      <c r="I14" s="21"/>
      <c r="J14" s="21"/>
      <c r="K14" s="21"/>
      <c r="L14" s="92"/>
      <c r="M14" s="5"/>
      <c r="N14" s="5"/>
      <c r="O14" s="5"/>
      <c r="S14" s="54"/>
      <c r="U14" s="34"/>
      <c r="V14" s="135"/>
      <c r="W14" s="135"/>
      <c r="X14" s="135"/>
      <c r="Y14" s="137" t="s">
        <v>27</v>
      </c>
      <c r="Z14" s="141"/>
      <c r="AA14" s="141"/>
      <c r="AB14" s="34"/>
    </row>
    <row r="15" spans="1:28" ht="20.25" customHeight="1" x14ac:dyDescent="0.4">
      <c r="B15" s="55"/>
      <c r="C15" s="36"/>
      <c r="D15" s="117"/>
      <c r="E15" s="91"/>
      <c r="F15" s="18"/>
      <c r="G15" s="23"/>
      <c r="H15" s="21"/>
      <c r="I15" s="21"/>
      <c r="J15" s="21"/>
      <c r="K15" s="21"/>
      <c r="L15" s="27"/>
      <c r="M15" s="5"/>
      <c r="N15" s="5"/>
      <c r="O15" s="5"/>
      <c r="S15" s="120"/>
      <c r="U15" s="34"/>
      <c r="V15" s="117"/>
      <c r="W15" s="117"/>
      <c r="X15" s="117"/>
      <c r="Y15" s="115"/>
      <c r="Z15" s="118"/>
      <c r="AA15" s="118"/>
      <c r="AB15" s="34"/>
    </row>
    <row r="16" spans="1:28" ht="20.25" customHeight="1" x14ac:dyDescent="0.4">
      <c r="B16" s="55"/>
      <c r="C16" s="36"/>
      <c r="D16" s="117"/>
      <c r="E16" s="91"/>
      <c r="F16" s="18"/>
      <c r="G16" s="23"/>
      <c r="H16" s="21"/>
      <c r="I16" s="21"/>
      <c r="J16" s="21"/>
      <c r="K16" s="21"/>
      <c r="L16" s="27"/>
      <c r="M16" s="5"/>
      <c r="N16" s="5"/>
      <c r="O16" s="5"/>
      <c r="S16" s="120"/>
      <c r="U16" s="34"/>
      <c r="V16" s="117"/>
      <c r="W16" s="117"/>
      <c r="X16" s="117"/>
      <c r="Y16" s="115"/>
      <c r="Z16" s="118"/>
      <c r="AA16" s="118"/>
      <c r="AB16" s="34"/>
    </row>
    <row r="17" spans="1:28" s="3" customFormat="1" ht="40.5" customHeight="1" x14ac:dyDescent="0.4">
      <c r="A17" s="2"/>
      <c r="B17" s="134" t="s">
        <v>51</v>
      </c>
      <c r="C17" s="134"/>
      <c r="D17" s="134"/>
      <c r="E17" s="134"/>
      <c r="F17" s="134"/>
      <c r="G17" s="134"/>
      <c r="H17" s="134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</row>
    <row r="18" spans="1:28" s="3" customFormat="1" ht="30" customHeight="1" x14ac:dyDescent="0.4">
      <c r="A18" s="4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31"/>
      <c r="S18" s="2"/>
      <c r="U18" s="35"/>
      <c r="V18" s="35"/>
      <c r="W18" s="36"/>
      <c r="X18" s="36"/>
      <c r="Y18" s="48"/>
      <c r="Z18" s="48"/>
      <c r="AA18" s="48"/>
      <c r="AB18" s="35"/>
    </row>
    <row r="19" spans="1:28" s="3" customFormat="1" ht="30" customHeight="1" x14ac:dyDescent="0.4">
      <c r="A19" s="4"/>
      <c r="B19" s="4" t="s">
        <v>41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31"/>
      <c r="S19" s="2"/>
      <c r="U19" s="35"/>
      <c r="V19" s="35"/>
      <c r="W19" s="36"/>
      <c r="X19" s="36"/>
      <c r="Y19" s="48"/>
      <c r="Z19" s="48"/>
      <c r="AA19" s="48"/>
      <c r="AB19" s="35"/>
    </row>
    <row r="20" spans="1:28" s="3" customFormat="1" ht="30" customHeight="1" x14ac:dyDescent="0.4">
      <c r="A20" s="4"/>
      <c r="B20" s="4"/>
      <c r="C20" s="33" t="s">
        <v>48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31"/>
      <c r="S20" s="2"/>
      <c r="U20" s="35"/>
      <c r="V20" s="35"/>
      <c r="W20" s="36"/>
      <c r="X20" s="36"/>
      <c r="Y20" s="48"/>
      <c r="Z20" s="48"/>
      <c r="AA20" s="48"/>
      <c r="AB20" s="35"/>
    </row>
    <row r="21" spans="1:28" s="3" customFormat="1" ht="30" customHeight="1" x14ac:dyDescent="0.4">
      <c r="A21" s="4"/>
      <c r="B21" s="70" t="s">
        <v>42</v>
      </c>
      <c r="C21" s="128">
        <v>21</v>
      </c>
      <c r="D21" s="72" t="s">
        <v>43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31"/>
      <c r="S21" s="2"/>
      <c r="U21" s="35"/>
      <c r="V21" s="35"/>
      <c r="W21" s="36"/>
      <c r="X21" s="36"/>
      <c r="Y21" s="48"/>
      <c r="Z21" s="48"/>
      <c r="AA21" s="48"/>
      <c r="AB21" s="35"/>
    </row>
    <row r="22" spans="1:28" s="3" customFormat="1" ht="30" customHeight="1" x14ac:dyDescent="0.4">
      <c r="A22" s="4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31"/>
      <c r="S22" s="2"/>
      <c r="U22" s="35"/>
      <c r="V22" s="35"/>
      <c r="W22" s="36"/>
      <c r="X22" s="36"/>
      <c r="Y22" s="48"/>
      <c r="Z22" s="48"/>
      <c r="AA22" s="48"/>
      <c r="AB22" s="35"/>
    </row>
    <row r="23" spans="1:28" ht="39" customHeight="1" x14ac:dyDescent="0.4">
      <c r="B23" s="69" t="s">
        <v>33</v>
      </c>
      <c r="C23" s="5"/>
      <c r="D23" s="6"/>
      <c r="E23" s="15"/>
      <c r="G23" s="30" t="s">
        <v>29</v>
      </c>
      <c r="H23" s="30"/>
      <c r="I23" s="30"/>
      <c r="J23" s="30"/>
      <c r="K23" s="30"/>
      <c r="L23" s="54" t="s">
        <v>28</v>
      </c>
      <c r="N23" s="16"/>
      <c r="P23" s="16"/>
      <c r="R23" s="136" t="s">
        <v>83</v>
      </c>
      <c r="S23" s="136"/>
      <c r="T23" s="137"/>
      <c r="U23" s="44"/>
      <c r="V23" s="138" t="s">
        <v>16</v>
      </c>
      <c r="W23" s="138"/>
      <c r="X23" s="138"/>
      <c r="Y23" s="137" t="s">
        <v>27</v>
      </c>
      <c r="Z23" s="137"/>
      <c r="AA23" s="137"/>
      <c r="AB23" s="34"/>
    </row>
    <row r="24" spans="1:28" ht="25.5" customHeight="1" thickBot="1" x14ac:dyDescent="0.45">
      <c r="B24" s="54"/>
      <c r="C24" s="5"/>
      <c r="D24" s="6"/>
      <c r="E24" s="15" t="s">
        <v>9</v>
      </c>
      <c r="G24" s="54"/>
      <c r="H24" s="33" t="s">
        <v>48</v>
      </c>
      <c r="I24" s="54"/>
      <c r="J24" s="54"/>
      <c r="K24" s="54"/>
      <c r="L24" s="33" t="s">
        <v>38</v>
      </c>
      <c r="N24" s="16"/>
      <c r="P24" s="16"/>
      <c r="S24" s="33" t="s">
        <v>38</v>
      </c>
      <c r="T24" s="25"/>
      <c r="U24" s="36"/>
      <c r="V24" s="138"/>
      <c r="W24" s="138"/>
      <c r="X24" s="138"/>
      <c r="Y24" s="137"/>
      <c r="Z24" s="137"/>
      <c r="AA24" s="137"/>
      <c r="AB24" s="34"/>
    </row>
    <row r="25" spans="1:28" ht="62.25" customHeight="1" thickBot="1" x14ac:dyDescent="0.45">
      <c r="B25" s="129" t="s">
        <v>6</v>
      </c>
      <c r="C25" s="7" t="s">
        <v>99</v>
      </c>
      <c r="D25" s="11" t="s">
        <v>1</v>
      </c>
      <c r="E25" s="17">
        <v>32940000</v>
      </c>
      <c r="F25" s="18" t="s">
        <v>2</v>
      </c>
      <c r="G25" s="19" t="s">
        <v>67</v>
      </c>
      <c r="H25" s="93">
        <v>366</v>
      </c>
      <c r="I25" s="20" t="s">
        <v>4</v>
      </c>
      <c r="J25" s="20"/>
      <c r="K25" s="21"/>
      <c r="L25" s="40">
        <f>IF(E25="","",ROUNDUP(IF(E25/H25&gt;250000,75000,IF(E25/H25&gt;83333,E25/H25*0.3,25000)),-3))</f>
        <v>27000</v>
      </c>
      <c r="M25" s="5" t="s">
        <v>2</v>
      </c>
      <c r="N25" s="5"/>
      <c r="O25" s="5"/>
      <c r="R25" s="5" t="s">
        <v>23</v>
      </c>
      <c r="S25" s="41">
        <f>IF(E25="","",L25*C21)</f>
        <v>567000</v>
      </c>
      <c r="T25" s="39" t="s">
        <v>2</v>
      </c>
      <c r="U25" s="18"/>
      <c r="V25" s="135" t="s">
        <v>17</v>
      </c>
      <c r="W25" s="135"/>
      <c r="X25" s="135"/>
      <c r="Y25" s="139" t="s">
        <v>10</v>
      </c>
      <c r="Z25" s="139"/>
      <c r="AA25" s="139"/>
      <c r="AB25" s="34"/>
    </row>
    <row r="26" spans="1:28" ht="70.5" customHeight="1" thickBot="1" x14ac:dyDescent="0.45">
      <c r="B26" s="130"/>
      <c r="C26" s="7" t="s">
        <v>100</v>
      </c>
      <c r="D26" s="11" t="s">
        <v>5</v>
      </c>
      <c r="E26" s="17">
        <v>3660000</v>
      </c>
      <c r="F26" s="18" t="s">
        <v>2</v>
      </c>
      <c r="G26" s="19" t="s">
        <v>67</v>
      </c>
      <c r="H26" s="93">
        <v>365</v>
      </c>
      <c r="I26" s="22" t="s">
        <v>4</v>
      </c>
      <c r="J26" s="22"/>
      <c r="K26" s="21"/>
      <c r="L26" s="40">
        <f>IF(E26="","",ROUNDUP(IF(E26/H26&gt;250000,75000,IF(E26/H26&gt;83333,E26/H26*0.3,25000)),-3))</f>
        <v>25000</v>
      </c>
      <c r="M26" s="5" t="s">
        <v>2</v>
      </c>
      <c r="N26" s="5"/>
      <c r="O26" s="5"/>
      <c r="R26" s="5" t="s">
        <v>24</v>
      </c>
      <c r="S26" s="41">
        <f>IF(E26="","",L26*C21)</f>
        <v>525000</v>
      </c>
      <c r="T26" s="39" t="s">
        <v>2</v>
      </c>
      <c r="U26" s="18"/>
      <c r="V26" s="135" t="s">
        <v>18</v>
      </c>
      <c r="W26" s="135"/>
      <c r="X26" s="135"/>
      <c r="Y26" s="139" t="s">
        <v>11</v>
      </c>
      <c r="Z26" s="139"/>
      <c r="AA26" s="139"/>
      <c r="AB26" s="34"/>
    </row>
    <row r="27" spans="1:28" ht="20.25" customHeight="1" x14ac:dyDescent="0.4">
      <c r="B27" s="13"/>
      <c r="C27" s="10"/>
      <c r="D27" s="52"/>
      <c r="E27" s="91"/>
      <c r="F27" s="18"/>
      <c r="G27" s="23"/>
      <c r="H27" s="21"/>
      <c r="I27" s="21"/>
      <c r="J27" s="21"/>
      <c r="K27" s="21"/>
      <c r="L27" s="92"/>
      <c r="M27" s="5"/>
      <c r="N27" s="5"/>
      <c r="O27" s="5"/>
      <c r="S27" s="54"/>
      <c r="U27" s="34"/>
      <c r="V27" s="135"/>
      <c r="W27" s="135"/>
      <c r="X27" s="135"/>
      <c r="Y27" s="137" t="s">
        <v>27</v>
      </c>
      <c r="Z27" s="141"/>
      <c r="AA27" s="141"/>
      <c r="AB27" s="34"/>
    </row>
    <row r="28" spans="1:28" ht="36.75" customHeight="1" x14ac:dyDescent="0.4">
      <c r="B28" s="54"/>
      <c r="D28" s="45"/>
      <c r="E28" s="34"/>
      <c r="L28" s="34"/>
      <c r="U28" s="34"/>
      <c r="V28" s="34"/>
      <c r="W28" s="34"/>
      <c r="X28" s="34"/>
      <c r="Y28" s="140"/>
      <c r="Z28" s="140"/>
      <c r="AA28" s="140"/>
      <c r="AB28" s="34"/>
    </row>
    <row r="29" spans="1:28" ht="36.75" customHeight="1" x14ac:dyDescent="0.4">
      <c r="B29" s="54"/>
      <c r="D29" s="45"/>
      <c r="E29" s="34"/>
      <c r="L29" s="34"/>
      <c r="U29" s="34"/>
      <c r="V29" s="34"/>
      <c r="W29" s="34"/>
      <c r="X29" s="34"/>
      <c r="Y29" s="140"/>
      <c r="Z29" s="140"/>
      <c r="AA29" s="140"/>
      <c r="AB29" s="34"/>
    </row>
    <row r="30" spans="1:28" ht="36.75" customHeight="1" x14ac:dyDescent="0.4">
      <c r="B30" s="54"/>
      <c r="U30" s="34"/>
      <c r="V30" s="34"/>
      <c r="W30" s="34"/>
      <c r="X30" s="34"/>
      <c r="Y30" s="140"/>
      <c r="Z30" s="140"/>
      <c r="AA30" s="140"/>
      <c r="AB30" s="34"/>
    </row>
    <row r="31" spans="1:28" ht="36.75" customHeight="1" x14ac:dyDescent="0.4">
      <c r="B31" s="54"/>
      <c r="U31" s="34"/>
      <c r="V31" s="34"/>
      <c r="W31" s="34"/>
      <c r="X31" s="34"/>
      <c r="Y31" s="140"/>
      <c r="Z31" s="140"/>
      <c r="AA31" s="140"/>
      <c r="AB31" s="34"/>
    </row>
    <row r="32" spans="1:28" ht="36.75" customHeight="1" x14ac:dyDescent="0.4">
      <c r="B32" s="54"/>
      <c r="U32" s="34"/>
      <c r="V32" s="34"/>
      <c r="W32" s="34"/>
      <c r="X32" s="34"/>
      <c r="Y32" s="140"/>
      <c r="Z32" s="140"/>
      <c r="AA32" s="140"/>
      <c r="AB32" s="34"/>
    </row>
    <row r="33" spans="2:28" ht="36.75" customHeight="1" x14ac:dyDescent="0.4">
      <c r="B33" s="54"/>
      <c r="U33" s="34"/>
      <c r="V33" s="34"/>
      <c r="W33" s="34"/>
      <c r="X33" s="34"/>
      <c r="Y33" s="140"/>
      <c r="Z33" s="140"/>
      <c r="AA33" s="140"/>
      <c r="AB33" s="34"/>
    </row>
    <row r="34" spans="2:28" ht="106.5" customHeight="1" x14ac:dyDescent="0.4">
      <c r="B34" s="54"/>
      <c r="U34" s="34"/>
      <c r="V34" s="34"/>
      <c r="W34" s="37"/>
      <c r="X34" s="34"/>
      <c r="Y34" s="140"/>
      <c r="Z34" s="140"/>
      <c r="AA34" s="140"/>
      <c r="AB34" s="34"/>
    </row>
  </sheetData>
  <protectedRanges>
    <protectedRange sqref="E25:E27 E12:E16" name="範囲1_1"/>
  </protectedRanges>
  <mergeCells count="33">
    <mergeCell ref="A1:AA1"/>
    <mergeCell ref="B2:AA2"/>
    <mergeCell ref="B3:AA3"/>
    <mergeCell ref="R23:T23"/>
    <mergeCell ref="V23:X24"/>
    <mergeCell ref="Y23:AA24"/>
    <mergeCell ref="B17:H17"/>
    <mergeCell ref="B4:H4"/>
    <mergeCell ref="V14:X14"/>
    <mergeCell ref="Y34:AA34"/>
    <mergeCell ref="Y28:AA28"/>
    <mergeCell ref="Y4:AA4"/>
    <mergeCell ref="Y30:AA30"/>
    <mergeCell ref="Y31:AA31"/>
    <mergeCell ref="Y27:AA27"/>
    <mergeCell ref="Y14:AA14"/>
    <mergeCell ref="Y29:AA29"/>
    <mergeCell ref="Y32:AA32"/>
    <mergeCell ref="Y33:AA33"/>
    <mergeCell ref="Y25:AA25"/>
    <mergeCell ref="Y26:AA26"/>
    <mergeCell ref="V27:X27"/>
    <mergeCell ref="R10:T10"/>
    <mergeCell ref="V10:X11"/>
    <mergeCell ref="Y10:AA11"/>
    <mergeCell ref="B12:B13"/>
    <mergeCell ref="V12:X12"/>
    <mergeCell ref="Y12:AA12"/>
    <mergeCell ref="V13:X13"/>
    <mergeCell ref="Y13:AA13"/>
    <mergeCell ref="B25:B26"/>
    <mergeCell ref="V25:X25"/>
    <mergeCell ref="V26:X26"/>
  </mergeCells>
  <phoneticPr fontId="2"/>
  <dataValidations count="2">
    <dataValidation allowBlank="1" showErrorMessage="1" sqref="I25:J26 I12:J13"/>
    <dataValidation type="list" allowBlank="1" showInputMessage="1" showErrorMessage="1" sqref="C8 C21">
      <formula1>"21"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69" fitToHeight="0" orientation="landscape" cellComments="asDisplayed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0"/>
  <sheetViews>
    <sheetView view="pageBreakPreview" zoomScale="55" zoomScaleNormal="60" zoomScaleSheetLayoutView="55" zoomScalePageLayoutView="40" workbookViewId="0">
      <selection activeCell="B3" sqref="B3:AA3"/>
    </sheetView>
  </sheetViews>
  <sheetFormatPr defaultColWidth="9" defaultRowHeight="21" x14ac:dyDescent="0.4"/>
  <cols>
    <col min="1" max="1" width="1.5" style="1" customWidth="1"/>
    <col min="2" max="2" width="20.125" style="28" customWidth="1"/>
    <col min="3" max="3" width="30.5" style="1" customWidth="1"/>
    <col min="4" max="4" width="4.375" style="33" customWidth="1"/>
    <col min="5" max="5" width="25.5" style="1" customWidth="1"/>
    <col min="6" max="6" width="9" style="1"/>
    <col min="7" max="7" width="6.75" style="1" customWidth="1"/>
    <col min="8" max="8" width="10.25" style="1" bestFit="1" customWidth="1"/>
    <col min="9" max="10" width="4.5" style="1" customWidth="1"/>
    <col min="11" max="11" width="19.375" style="1" customWidth="1"/>
    <col min="12" max="12" width="22" style="1" customWidth="1"/>
    <col min="13" max="13" width="9" style="1"/>
    <col min="14" max="14" width="16.5" style="1" customWidth="1"/>
    <col min="15" max="15" width="9" style="1"/>
    <col min="16" max="16" width="17.875" style="1" customWidth="1"/>
    <col min="17" max="17" width="10" style="1" customWidth="1"/>
    <col min="18" max="18" width="4.75" style="5" customWidth="1"/>
    <col min="19" max="19" width="19.875" style="1" customWidth="1"/>
    <col min="20" max="20" width="4.75" style="1" customWidth="1"/>
    <col min="21" max="21" width="2.25" style="1" customWidth="1"/>
    <col min="22" max="27" width="7.5" style="1" hidden="1" customWidth="1"/>
    <col min="28" max="16384" width="9" style="1"/>
  </cols>
  <sheetData>
    <row r="1" spans="1:28" ht="41.25" customHeight="1" x14ac:dyDescent="0.4">
      <c r="A1" s="132" t="s">
        <v>69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</row>
    <row r="2" spans="1:28" s="3" customFormat="1" ht="32.450000000000003" customHeight="1" x14ac:dyDescent="0.4">
      <c r="A2" s="2"/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</row>
    <row r="3" spans="1:28" s="3" customFormat="1" ht="34.9" customHeight="1" x14ac:dyDescent="0.4">
      <c r="A3" s="2"/>
      <c r="B3" s="133" t="s">
        <v>31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</row>
    <row r="4" spans="1:28" ht="36.75" customHeight="1" x14ac:dyDescent="0.4">
      <c r="B4" s="134" t="s">
        <v>71</v>
      </c>
      <c r="C4" s="134"/>
      <c r="D4" s="134"/>
      <c r="E4" s="134"/>
      <c r="F4" s="134"/>
      <c r="G4" s="134"/>
      <c r="H4" s="134"/>
      <c r="U4" s="34"/>
      <c r="V4" s="34"/>
      <c r="W4" s="34"/>
      <c r="X4" s="34"/>
      <c r="Y4" s="140"/>
      <c r="Z4" s="140"/>
      <c r="AA4" s="140"/>
      <c r="AB4" s="34"/>
    </row>
    <row r="5" spans="1:28" s="3" customFormat="1" ht="30" customHeight="1" x14ac:dyDescent="0.4">
      <c r="A5" s="4"/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1"/>
      <c r="S5" s="2"/>
      <c r="U5" s="35"/>
      <c r="V5" s="35"/>
      <c r="W5" s="36"/>
      <c r="X5" s="36"/>
      <c r="Y5" s="102"/>
      <c r="Z5" s="102"/>
      <c r="AA5" s="102"/>
      <c r="AB5" s="35"/>
    </row>
    <row r="6" spans="1:28" s="3" customFormat="1" ht="30" customHeight="1" x14ac:dyDescent="0.4">
      <c r="A6" s="4"/>
      <c r="B6" s="4" t="s">
        <v>41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1"/>
      <c r="S6" s="2"/>
      <c r="U6" s="35"/>
      <c r="V6" s="35"/>
      <c r="W6" s="36"/>
      <c r="X6" s="36"/>
      <c r="Y6" s="102"/>
      <c r="Z6" s="102"/>
      <c r="AA6" s="102"/>
      <c r="AB6" s="35"/>
    </row>
    <row r="7" spans="1:28" s="3" customFormat="1" ht="30" customHeight="1" x14ac:dyDescent="0.4">
      <c r="A7" s="4"/>
      <c r="B7" s="4"/>
      <c r="C7" s="33" t="s">
        <v>48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31"/>
      <c r="S7" s="2"/>
      <c r="U7" s="35"/>
      <c r="V7" s="35"/>
      <c r="W7" s="36"/>
      <c r="X7" s="36"/>
      <c r="Y7" s="102"/>
      <c r="Z7" s="102"/>
      <c r="AA7" s="102"/>
      <c r="AB7" s="35"/>
    </row>
    <row r="8" spans="1:28" s="3" customFormat="1" ht="30" customHeight="1" x14ac:dyDescent="0.4">
      <c r="A8" s="4"/>
      <c r="B8" s="70" t="s">
        <v>42</v>
      </c>
      <c r="C8" s="128">
        <v>21</v>
      </c>
      <c r="D8" s="72" t="s">
        <v>43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1"/>
      <c r="S8" s="2"/>
      <c r="U8" s="35"/>
      <c r="V8" s="35"/>
      <c r="W8" s="36"/>
      <c r="X8" s="36"/>
      <c r="Y8" s="102"/>
      <c r="Z8" s="102"/>
      <c r="AA8" s="102"/>
      <c r="AB8" s="35"/>
    </row>
    <row r="9" spans="1:28" s="3" customFormat="1" ht="24.75" customHeight="1" x14ac:dyDescent="0.4">
      <c r="A9" s="4"/>
      <c r="B9" s="4"/>
      <c r="C9" s="15" t="s">
        <v>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1"/>
      <c r="S9" s="2"/>
      <c r="U9" s="35"/>
      <c r="V9" s="35"/>
      <c r="W9" s="36"/>
      <c r="X9" s="36"/>
      <c r="Y9" s="102"/>
      <c r="Z9" s="102"/>
      <c r="AA9" s="102"/>
      <c r="AB9" s="35"/>
    </row>
    <row r="10" spans="1:28" s="3" customFormat="1" ht="30" customHeight="1" x14ac:dyDescent="0.4">
      <c r="A10" s="4"/>
      <c r="B10" s="70" t="s">
        <v>73</v>
      </c>
      <c r="C10" s="104">
        <v>44229</v>
      </c>
      <c r="D10" s="72" t="s">
        <v>43</v>
      </c>
      <c r="E10" s="103" t="s">
        <v>101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1"/>
      <c r="S10" s="2"/>
      <c r="U10" s="35"/>
      <c r="V10" s="35"/>
      <c r="W10" s="36"/>
      <c r="X10" s="36"/>
      <c r="Y10" s="102"/>
      <c r="Z10" s="102"/>
      <c r="AA10" s="102"/>
      <c r="AB10" s="35"/>
    </row>
    <row r="11" spans="1:28" s="3" customFormat="1" ht="30" customHeight="1" x14ac:dyDescent="0.4">
      <c r="A11" s="4"/>
      <c r="B11" s="106" t="s">
        <v>58</v>
      </c>
      <c r="C11" s="107">
        <v>44561</v>
      </c>
      <c r="D11" s="72" t="s">
        <v>43</v>
      </c>
      <c r="E11" s="103" t="s">
        <v>59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1"/>
      <c r="S11" s="2"/>
      <c r="U11" s="35"/>
      <c r="V11" s="35"/>
      <c r="W11" s="36"/>
      <c r="X11" s="36"/>
      <c r="Y11" s="102"/>
      <c r="Z11" s="102"/>
      <c r="AA11" s="102"/>
      <c r="AB11" s="35"/>
    </row>
    <row r="12" spans="1:28" s="3" customFormat="1" ht="23.25" customHeight="1" x14ac:dyDescent="0.4">
      <c r="A12" s="4"/>
      <c r="B12" s="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1"/>
      <c r="S12" s="2"/>
      <c r="U12" s="35"/>
      <c r="V12" s="35"/>
      <c r="W12" s="36"/>
      <c r="X12" s="36"/>
      <c r="Y12" s="102"/>
      <c r="Z12" s="102"/>
      <c r="AA12" s="102"/>
      <c r="AB12" s="35"/>
    </row>
    <row r="13" spans="1:28" s="3" customFormat="1" ht="30" customHeight="1" x14ac:dyDescent="0.4">
      <c r="A13" s="4"/>
      <c r="B13" s="70" t="s">
        <v>57</v>
      </c>
      <c r="C13" s="109">
        <f>DATEDIF(C10,C11,"D")+1</f>
        <v>333</v>
      </c>
      <c r="D13" s="72" t="s">
        <v>43</v>
      </c>
      <c r="E13" s="103" t="s">
        <v>102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31"/>
      <c r="S13" s="2"/>
      <c r="U13" s="35"/>
      <c r="V13" s="35"/>
      <c r="W13" s="36"/>
      <c r="X13" s="36"/>
      <c r="Y13" s="102"/>
      <c r="Z13" s="102"/>
      <c r="AA13" s="102"/>
      <c r="AB13" s="35"/>
    </row>
    <row r="14" spans="1:28" s="3" customFormat="1" ht="18.75" customHeight="1" x14ac:dyDescent="0.4">
      <c r="A14" s="4"/>
      <c r="B14" s="105"/>
      <c r="C14" s="112"/>
      <c r="D14" s="72"/>
      <c r="E14" s="10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31"/>
      <c r="S14" s="2"/>
      <c r="U14" s="35"/>
      <c r="V14" s="35"/>
      <c r="W14" s="36"/>
      <c r="X14" s="36"/>
      <c r="Y14" s="102"/>
      <c r="Z14" s="102"/>
      <c r="AA14" s="102"/>
      <c r="AB14" s="35"/>
    </row>
    <row r="15" spans="1:28" ht="39" customHeight="1" x14ac:dyDescent="0.4">
      <c r="B15" s="69" t="s">
        <v>44</v>
      </c>
      <c r="C15" s="5"/>
      <c r="D15" s="6"/>
      <c r="E15" s="15"/>
      <c r="G15" s="30" t="s">
        <v>29</v>
      </c>
      <c r="H15" s="30"/>
      <c r="I15" s="30"/>
      <c r="J15" s="30"/>
      <c r="K15" s="30"/>
      <c r="L15" s="98" t="s">
        <v>28</v>
      </c>
      <c r="N15" s="16"/>
      <c r="P15" s="16"/>
      <c r="R15" s="136" t="s">
        <v>83</v>
      </c>
      <c r="S15" s="136"/>
      <c r="T15" s="137"/>
      <c r="U15" s="99"/>
      <c r="V15" s="138" t="s">
        <v>16</v>
      </c>
      <c r="W15" s="138"/>
      <c r="X15" s="138"/>
      <c r="Y15" s="137" t="s">
        <v>27</v>
      </c>
      <c r="Z15" s="137"/>
      <c r="AA15" s="137"/>
      <c r="AB15" s="34"/>
    </row>
    <row r="16" spans="1:28" ht="25.5" customHeight="1" thickBot="1" x14ac:dyDescent="0.45">
      <c r="B16" s="98"/>
      <c r="C16" s="5"/>
      <c r="D16" s="6"/>
      <c r="E16" s="15" t="s">
        <v>9</v>
      </c>
      <c r="G16" s="98"/>
      <c r="H16" s="33" t="s">
        <v>38</v>
      </c>
      <c r="I16" s="98"/>
      <c r="J16" s="98"/>
      <c r="K16" s="98"/>
      <c r="L16" s="33" t="s">
        <v>38</v>
      </c>
      <c r="N16" s="16"/>
      <c r="P16" s="16"/>
      <c r="S16" s="33" t="s">
        <v>38</v>
      </c>
      <c r="T16" s="25"/>
      <c r="U16" s="36"/>
      <c r="V16" s="138"/>
      <c r="W16" s="138"/>
      <c r="X16" s="138"/>
      <c r="Y16" s="137"/>
      <c r="Z16" s="137"/>
      <c r="AA16" s="137"/>
      <c r="AB16" s="34"/>
    </row>
    <row r="17" spans="1:28" ht="62.25" customHeight="1" thickBot="1" x14ac:dyDescent="0.45">
      <c r="B17" s="95" t="s">
        <v>6</v>
      </c>
      <c r="C17" s="56" t="s">
        <v>72</v>
      </c>
      <c r="D17" s="11" t="s">
        <v>1</v>
      </c>
      <c r="E17" s="17">
        <v>32760000</v>
      </c>
      <c r="F17" s="18" t="s">
        <v>2</v>
      </c>
      <c r="G17" s="19" t="s">
        <v>66</v>
      </c>
      <c r="H17" s="111">
        <f>C13</f>
        <v>333</v>
      </c>
      <c r="I17" s="20" t="s">
        <v>4</v>
      </c>
      <c r="J17" s="20"/>
      <c r="K17" s="21"/>
      <c r="L17" s="40">
        <f>IF(E17="","",ROUNDUP(IF(E17/H17&gt;250000,100000,IF(E17/H17&gt;75000,E17/H17*0.4,30000)),-3))</f>
        <v>40000</v>
      </c>
      <c r="M17" s="5" t="s">
        <v>2</v>
      </c>
      <c r="N17" s="5"/>
      <c r="O17" s="5"/>
      <c r="R17" s="5" t="s">
        <v>23</v>
      </c>
      <c r="S17" s="41">
        <f>IF(E17="","",L17*C8)</f>
        <v>840000</v>
      </c>
      <c r="T17" s="39" t="s">
        <v>2</v>
      </c>
      <c r="U17" s="18"/>
      <c r="V17" s="135" t="s">
        <v>17</v>
      </c>
      <c r="W17" s="135"/>
      <c r="X17" s="135"/>
      <c r="Y17" s="139" t="s">
        <v>10</v>
      </c>
      <c r="Z17" s="139"/>
      <c r="AA17" s="139"/>
      <c r="AB17" s="34"/>
    </row>
    <row r="18" spans="1:28" ht="20.25" customHeight="1" x14ac:dyDescent="0.4">
      <c r="B18" s="13"/>
      <c r="C18" s="10"/>
      <c r="D18" s="100"/>
      <c r="E18" s="91"/>
      <c r="F18" s="18"/>
      <c r="G18" s="23"/>
      <c r="H18" s="21"/>
      <c r="I18" s="21"/>
      <c r="J18" s="21"/>
      <c r="K18" s="21"/>
      <c r="L18" s="92"/>
      <c r="M18" s="5"/>
      <c r="N18" s="5"/>
      <c r="O18" s="5"/>
      <c r="S18" s="98"/>
      <c r="U18" s="34"/>
      <c r="V18" s="135"/>
      <c r="W18" s="135"/>
      <c r="X18" s="135"/>
      <c r="Y18" s="137" t="s">
        <v>27</v>
      </c>
      <c r="Z18" s="141"/>
      <c r="AA18" s="141"/>
      <c r="AB18" s="34"/>
    </row>
    <row r="19" spans="1:28" ht="10.9" customHeight="1" x14ac:dyDescent="0.4">
      <c r="B19" s="55"/>
      <c r="C19" s="36"/>
      <c r="D19" s="117"/>
      <c r="E19" s="91"/>
      <c r="F19" s="18"/>
      <c r="G19" s="23"/>
      <c r="H19" s="21"/>
      <c r="I19" s="21"/>
      <c r="J19" s="21"/>
      <c r="K19" s="21"/>
      <c r="L19" s="27"/>
      <c r="M19" s="5"/>
      <c r="N19" s="5"/>
      <c r="O19" s="5"/>
      <c r="S19" s="120"/>
      <c r="U19" s="34"/>
      <c r="V19" s="117"/>
      <c r="W19" s="117"/>
      <c r="X19" s="117"/>
      <c r="Y19" s="115"/>
      <c r="Z19" s="118"/>
      <c r="AA19" s="118"/>
      <c r="AB19" s="34"/>
    </row>
    <row r="20" spans="1:28" s="3" customFormat="1" ht="40.5" customHeight="1" x14ac:dyDescent="0.4">
      <c r="A20" s="2"/>
      <c r="B20" s="134" t="s">
        <v>70</v>
      </c>
      <c r="C20" s="134"/>
      <c r="D20" s="134"/>
      <c r="E20" s="134"/>
      <c r="F20" s="134"/>
      <c r="G20" s="134"/>
      <c r="H20" s="134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8" s="3" customFormat="1" ht="10.15" customHeight="1" x14ac:dyDescent="0.4">
      <c r="A21" s="4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31"/>
      <c r="S21" s="2"/>
      <c r="U21" s="35"/>
      <c r="V21" s="35"/>
      <c r="W21" s="36"/>
      <c r="X21" s="36"/>
      <c r="Y21" s="102"/>
      <c r="Z21" s="102"/>
      <c r="AA21" s="102"/>
      <c r="AB21" s="35"/>
    </row>
    <row r="22" spans="1:28" s="3" customFormat="1" ht="30" customHeight="1" x14ac:dyDescent="0.4">
      <c r="A22" s="4"/>
      <c r="B22" s="4" t="s">
        <v>41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31"/>
      <c r="S22" s="2"/>
      <c r="U22" s="35"/>
      <c r="V22" s="35"/>
      <c r="W22" s="36"/>
      <c r="X22" s="36"/>
      <c r="Y22" s="102"/>
      <c r="Z22" s="102"/>
      <c r="AA22" s="102"/>
      <c r="AB22" s="35"/>
    </row>
    <row r="23" spans="1:28" s="3" customFormat="1" ht="30" customHeight="1" x14ac:dyDescent="0.4">
      <c r="A23" s="4"/>
      <c r="B23" s="4"/>
      <c r="C23" s="33" t="s">
        <v>48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31"/>
      <c r="S23" s="2"/>
      <c r="U23" s="35"/>
      <c r="V23" s="35"/>
      <c r="W23" s="36"/>
      <c r="X23" s="36"/>
      <c r="Y23" s="102"/>
      <c r="Z23" s="102"/>
      <c r="AA23" s="102"/>
      <c r="AB23" s="35"/>
    </row>
    <row r="24" spans="1:28" s="3" customFormat="1" ht="30" customHeight="1" x14ac:dyDescent="0.4">
      <c r="A24" s="4"/>
      <c r="B24" s="70" t="s">
        <v>42</v>
      </c>
      <c r="C24" s="128">
        <v>21</v>
      </c>
      <c r="D24" s="72" t="s">
        <v>43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31"/>
      <c r="S24" s="2"/>
      <c r="U24" s="35"/>
      <c r="V24" s="35"/>
      <c r="W24" s="36"/>
      <c r="X24" s="36"/>
      <c r="Y24" s="102"/>
      <c r="Z24" s="102"/>
      <c r="AA24" s="102"/>
      <c r="AB24" s="35"/>
    </row>
    <row r="25" spans="1:28" s="3" customFormat="1" ht="21.75" customHeight="1" x14ac:dyDescent="0.4">
      <c r="A25" s="4"/>
      <c r="B25" s="4"/>
      <c r="C25" s="15" t="s">
        <v>9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31"/>
      <c r="S25" s="2"/>
      <c r="U25" s="35"/>
      <c r="V25" s="35"/>
      <c r="W25" s="36"/>
      <c r="X25" s="36"/>
      <c r="Y25" s="102"/>
      <c r="Z25" s="102"/>
      <c r="AA25" s="102"/>
      <c r="AB25" s="35"/>
    </row>
    <row r="26" spans="1:28" s="3" customFormat="1" ht="30" customHeight="1" x14ac:dyDescent="0.4">
      <c r="A26" s="4"/>
      <c r="B26" s="70" t="s">
        <v>73</v>
      </c>
      <c r="C26" s="104">
        <v>44229</v>
      </c>
      <c r="D26" s="72" t="s">
        <v>43</v>
      </c>
      <c r="E26" s="103" t="s">
        <v>101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31"/>
      <c r="S26" s="2"/>
      <c r="U26" s="35"/>
      <c r="V26" s="35"/>
      <c r="W26" s="36"/>
      <c r="X26" s="36"/>
      <c r="Y26" s="102"/>
      <c r="Z26" s="102"/>
      <c r="AA26" s="102"/>
      <c r="AB26" s="35"/>
    </row>
    <row r="27" spans="1:28" s="3" customFormat="1" ht="30" customHeight="1" x14ac:dyDescent="0.4">
      <c r="A27" s="4"/>
      <c r="B27" s="106" t="s">
        <v>58</v>
      </c>
      <c r="C27" s="107">
        <v>44561</v>
      </c>
      <c r="D27" s="72" t="s">
        <v>43</v>
      </c>
      <c r="E27" s="103" t="s">
        <v>59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31"/>
      <c r="S27" s="2"/>
      <c r="U27" s="35"/>
      <c r="V27" s="35"/>
      <c r="W27" s="36"/>
      <c r="X27" s="36"/>
      <c r="Y27" s="102"/>
      <c r="Z27" s="102"/>
      <c r="AA27" s="102"/>
      <c r="AB27" s="35"/>
    </row>
    <row r="28" spans="1:28" s="3" customFormat="1" ht="18.75" customHeight="1" x14ac:dyDescent="0.4">
      <c r="A28" s="4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31"/>
      <c r="S28" s="2"/>
      <c r="U28" s="35"/>
      <c r="V28" s="35"/>
      <c r="W28" s="36"/>
      <c r="X28" s="36"/>
      <c r="Y28" s="102"/>
      <c r="Z28" s="102"/>
      <c r="AA28" s="102"/>
      <c r="AB28" s="35"/>
    </row>
    <row r="29" spans="1:28" s="3" customFormat="1" ht="33.75" customHeight="1" x14ac:dyDescent="0.4">
      <c r="A29" s="4"/>
      <c r="B29" s="70" t="s">
        <v>57</v>
      </c>
      <c r="C29" s="109">
        <f>DATEDIF(C26,C27,"D")+1</f>
        <v>333</v>
      </c>
      <c r="D29" s="72" t="s">
        <v>43</v>
      </c>
      <c r="E29" s="103" t="s">
        <v>102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31"/>
      <c r="S29" s="2"/>
      <c r="U29" s="35"/>
      <c r="V29" s="35"/>
      <c r="W29" s="36"/>
      <c r="X29" s="36"/>
      <c r="Y29" s="102"/>
      <c r="Z29" s="102"/>
      <c r="AA29" s="102"/>
      <c r="AB29" s="35"/>
    </row>
    <row r="30" spans="1:28" s="3" customFormat="1" ht="13.5" customHeight="1" x14ac:dyDescent="0.4">
      <c r="A30" s="4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31"/>
      <c r="S30" s="2"/>
      <c r="U30" s="35"/>
      <c r="V30" s="35"/>
      <c r="W30" s="36"/>
      <c r="X30" s="36"/>
      <c r="Y30" s="102"/>
      <c r="Z30" s="102"/>
      <c r="AA30" s="102"/>
      <c r="AB30" s="35"/>
    </row>
    <row r="31" spans="1:28" ht="39" customHeight="1" x14ac:dyDescent="0.4">
      <c r="B31" s="69" t="s">
        <v>44</v>
      </c>
      <c r="C31" s="5"/>
      <c r="D31" s="6"/>
      <c r="E31" s="15"/>
      <c r="G31" s="30" t="s">
        <v>29</v>
      </c>
      <c r="H31" s="30"/>
      <c r="I31" s="30"/>
      <c r="J31" s="30"/>
      <c r="K31" s="30"/>
      <c r="L31" s="98" t="s">
        <v>28</v>
      </c>
      <c r="N31" s="16"/>
      <c r="P31" s="16"/>
      <c r="R31" s="136" t="s">
        <v>30</v>
      </c>
      <c r="S31" s="136"/>
      <c r="T31" s="137"/>
      <c r="U31" s="99"/>
      <c r="V31" s="138" t="s">
        <v>16</v>
      </c>
      <c r="W31" s="138"/>
      <c r="X31" s="138"/>
      <c r="Y31" s="137" t="s">
        <v>27</v>
      </c>
      <c r="Z31" s="137"/>
      <c r="AA31" s="137"/>
      <c r="AB31" s="34"/>
    </row>
    <row r="32" spans="1:28" ht="25.5" customHeight="1" thickBot="1" x14ac:dyDescent="0.45">
      <c r="B32" s="98"/>
      <c r="C32" s="5"/>
      <c r="D32" s="6"/>
      <c r="E32" s="15" t="s">
        <v>9</v>
      </c>
      <c r="G32" s="98"/>
      <c r="H32" s="33" t="s">
        <v>38</v>
      </c>
      <c r="I32" s="98"/>
      <c r="J32" s="98"/>
      <c r="K32" s="98"/>
      <c r="L32" s="33" t="s">
        <v>38</v>
      </c>
      <c r="N32" s="16"/>
      <c r="P32" s="16"/>
      <c r="S32" s="33" t="s">
        <v>38</v>
      </c>
      <c r="T32" s="25"/>
      <c r="U32" s="36"/>
      <c r="V32" s="138"/>
      <c r="W32" s="138"/>
      <c r="X32" s="138"/>
      <c r="Y32" s="137"/>
      <c r="Z32" s="137"/>
      <c r="AA32" s="137"/>
      <c r="AB32" s="34"/>
    </row>
    <row r="33" spans="2:28" ht="62.25" customHeight="1" thickBot="1" x14ac:dyDescent="0.45">
      <c r="B33" s="95" t="s">
        <v>6</v>
      </c>
      <c r="C33" s="56" t="s">
        <v>72</v>
      </c>
      <c r="D33" s="11" t="s">
        <v>1</v>
      </c>
      <c r="E33" s="17">
        <v>32760000</v>
      </c>
      <c r="F33" s="18" t="s">
        <v>2</v>
      </c>
      <c r="G33" s="19" t="s">
        <v>68</v>
      </c>
      <c r="H33" s="111">
        <f>C29</f>
        <v>333</v>
      </c>
      <c r="I33" s="20" t="s">
        <v>4</v>
      </c>
      <c r="J33" s="20"/>
      <c r="K33" s="21"/>
      <c r="L33" s="40">
        <f>IF(E33="","",ROUNDUP(IF(E33/H33&gt;250000,75000,IF(E33/H33&gt;83333,E33/H33*0.3,25000)),-3))</f>
        <v>30000</v>
      </c>
      <c r="M33" s="5" t="s">
        <v>2</v>
      </c>
      <c r="N33" s="5"/>
      <c r="O33" s="5"/>
      <c r="R33" s="5" t="s">
        <v>23</v>
      </c>
      <c r="S33" s="41">
        <f>IF(E33="","",L33*C24)</f>
        <v>630000</v>
      </c>
      <c r="T33" s="39" t="s">
        <v>2</v>
      </c>
      <c r="U33" s="18"/>
      <c r="V33" s="135" t="s">
        <v>17</v>
      </c>
      <c r="W33" s="135"/>
      <c r="X33" s="135"/>
      <c r="Y33" s="139" t="s">
        <v>10</v>
      </c>
      <c r="Z33" s="139"/>
      <c r="AA33" s="139"/>
      <c r="AB33" s="34"/>
    </row>
    <row r="34" spans="2:28" ht="20.25" customHeight="1" x14ac:dyDescent="0.4">
      <c r="B34" s="13"/>
      <c r="C34" s="10"/>
      <c r="D34" s="100"/>
      <c r="E34" s="91"/>
      <c r="F34" s="18"/>
      <c r="G34" s="23"/>
      <c r="H34" s="21"/>
      <c r="I34" s="21"/>
      <c r="J34" s="21"/>
      <c r="K34" s="21"/>
      <c r="L34" s="92"/>
      <c r="M34" s="5"/>
      <c r="N34" s="5"/>
      <c r="O34" s="5"/>
      <c r="S34" s="98"/>
      <c r="U34" s="34"/>
      <c r="V34" s="135"/>
      <c r="W34" s="135"/>
      <c r="X34" s="135"/>
      <c r="Y34" s="137" t="s">
        <v>27</v>
      </c>
      <c r="Z34" s="141"/>
      <c r="AA34" s="141"/>
      <c r="AB34" s="34"/>
    </row>
    <row r="35" spans="2:28" ht="36.75" customHeight="1" x14ac:dyDescent="0.4">
      <c r="B35" s="98"/>
      <c r="D35" s="97"/>
      <c r="E35" s="34"/>
      <c r="L35" s="34"/>
      <c r="U35" s="34"/>
      <c r="V35" s="34"/>
      <c r="W35" s="34"/>
      <c r="X35" s="34"/>
      <c r="Y35" s="140"/>
      <c r="Z35" s="140"/>
      <c r="AA35" s="140"/>
      <c r="AB35" s="34"/>
    </row>
    <row r="36" spans="2:28" ht="36.75" customHeight="1" x14ac:dyDescent="0.4">
      <c r="B36" s="98"/>
      <c r="U36" s="34"/>
      <c r="V36" s="34"/>
      <c r="W36" s="34"/>
      <c r="X36" s="34"/>
      <c r="Y36" s="140"/>
      <c r="Z36" s="140"/>
      <c r="AA36" s="140"/>
      <c r="AB36" s="34"/>
    </row>
    <row r="37" spans="2:28" ht="36.75" customHeight="1" x14ac:dyDescent="0.4">
      <c r="B37" s="98"/>
      <c r="U37" s="34"/>
      <c r="V37" s="34"/>
      <c r="W37" s="34"/>
      <c r="X37" s="34"/>
      <c r="Y37" s="140"/>
      <c r="Z37" s="140"/>
      <c r="AA37" s="140"/>
      <c r="AB37" s="34"/>
    </row>
    <row r="38" spans="2:28" ht="36.75" customHeight="1" x14ac:dyDescent="0.4">
      <c r="B38" s="98"/>
      <c r="U38" s="34"/>
      <c r="V38" s="34"/>
      <c r="W38" s="34"/>
      <c r="X38" s="34"/>
      <c r="Y38" s="140"/>
      <c r="Z38" s="140"/>
      <c r="AA38" s="140"/>
      <c r="AB38" s="34"/>
    </row>
    <row r="39" spans="2:28" ht="36.75" customHeight="1" x14ac:dyDescent="0.4">
      <c r="B39" s="98"/>
      <c r="U39" s="34"/>
      <c r="V39" s="34"/>
      <c r="W39" s="34"/>
      <c r="X39" s="34"/>
      <c r="Y39" s="140"/>
      <c r="Z39" s="140"/>
      <c r="AA39" s="140"/>
      <c r="AB39" s="34"/>
    </row>
    <row r="40" spans="2:28" ht="106.5" customHeight="1" x14ac:dyDescent="0.4">
      <c r="B40" s="98"/>
      <c r="U40" s="34"/>
      <c r="V40" s="34"/>
      <c r="W40" s="37"/>
      <c r="X40" s="34"/>
      <c r="Y40" s="140"/>
      <c r="Z40" s="140"/>
      <c r="AA40" s="140"/>
      <c r="AB40" s="34"/>
    </row>
  </sheetData>
  <protectedRanges>
    <protectedRange sqref="E17:E19 E33:E34" name="範囲1_1"/>
  </protectedRanges>
  <mergeCells count="26">
    <mergeCell ref="A1:AA1"/>
    <mergeCell ref="B2:AA2"/>
    <mergeCell ref="B3:AA3"/>
    <mergeCell ref="B20:H20"/>
    <mergeCell ref="R31:T31"/>
    <mergeCell ref="V31:X32"/>
    <mergeCell ref="Y31:AA32"/>
    <mergeCell ref="B4:H4"/>
    <mergeCell ref="Y4:AA4"/>
    <mergeCell ref="R15:T15"/>
    <mergeCell ref="V15:X16"/>
    <mergeCell ref="Y15:AA16"/>
    <mergeCell ref="Y40:AA40"/>
    <mergeCell ref="V17:X17"/>
    <mergeCell ref="Y17:AA17"/>
    <mergeCell ref="V18:X18"/>
    <mergeCell ref="Y18:AA18"/>
    <mergeCell ref="Y35:AA35"/>
    <mergeCell ref="Y36:AA36"/>
    <mergeCell ref="Y37:AA37"/>
    <mergeCell ref="Y38:AA38"/>
    <mergeCell ref="Y39:AA39"/>
    <mergeCell ref="V33:X33"/>
    <mergeCell ref="Y33:AA33"/>
    <mergeCell ref="V34:X34"/>
    <mergeCell ref="Y34:AA34"/>
  </mergeCells>
  <phoneticPr fontId="2"/>
  <dataValidations count="3">
    <dataValidation allowBlank="1" showErrorMessage="1" sqref="I33:J33 I17:J17"/>
    <dataValidation type="list" allowBlank="1" showInputMessage="1" showErrorMessage="1" sqref="C8 C24">
      <formula1>"21"</formula1>
    </dataValidation>
    <dataValidation type="date" allowBlank="1" showInputMessage="1" showErrorMessage="1" errorTitle="エラー" error="2021/2/2～2021/2/14の間で入力して下さい" sqref="C10 C26">
      <formula1>44229</formula1>
      <formula2>44241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69" fitToHeight="0" orientation="landscape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9"/>
  <sheetViews>
    <sheetView view="pageBreakPreview" zoomScale="55" zoomScaleNormal="60" zoomScaleSheetLayoutView="55" zoomScalePageLayoutView="40" workbookViewId="0">
      <selection activeCell="B3" sqref="B3:AA3"/>
    </sheetView>
  </sheetViews>
  <sheetFormatPr defaultColWidth="9" defaultRowHeight="21" x14ac:dyDescent="0.4"/>
  <cols>
    <col min="1" max="1" width="1.5" style="1" customWidth="1"/>
    <col min="2" max="2" width="20.125" style="28" customWidth="1"/>
    <col min="3" max="3" width="30.5" style="1" customWidth="1"/>
    <col min="4" max="4" width="4.375" style="33" customWidth="1"/>
    <col min="5" max="5" width="25.5" style="1" customWidth="1"/>
    <col min="6" max="6" width="9" style="1"/>
    <col min="7" max="7" width="6.75" style="1" customWidth="1"/>
    <col min="8" max="8" width="10.25" style="1" bestFit="1" customWidth="1"/>
    <col min="9" max="10" width="4.5" style="1" customWidth="1"/>
    <col min="11" max="11" width="19.375" style="1" customWidth="1"/>
    <col min="12" max="12" width="22" style="1" customWidth="1"/>
    <col min="13" max="13" width="9" style="1"/>
    <col min="14" max="14" width="16.5" style="1" customWidth="1"/>
    <col min="15" max="15" width="9" style="1"/>
    <col min="16" max="16" width="17.875" style="1" customWidth="1"/>
    <col min="17" max="17" width="10" style="1" customWidth="1"/>
    <col min="18" max="18" width="4.75" style="5" customWidth="1"/>
    <col min="19" max="19" width="19.875" style="1" customWidth="1"/>
    <col min="20" max="20" width="4.75" style="1" customWidth="1"/>
    <col min="21" max="21" width="2.25" style="1" customWidth="1"/>
    <col min="22" max="27" width="7.5" style="1" hidden="1" customWidth="1"/>
    <col min="28" max="16384" width="9" style="1"/>
  </cols>
  <sheetData>
    <row r="1" spans="1:28" ht="41.25" customHeight="1" x14ac:dyDescent="0.4">
      <c r="A1" s="132" t="s">
        <v>74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</row>
    <row r="2" spans="1:28" s="3" customFormat="1" ht="40.5" customHeight="1" x14ac:dyDescent="0.4">
      <c r="A2" s="2"/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</row>
    <row r="3" spans="1:28" s="3" customFormat="1" ht="40.5" customHeight="1" x14ac:dyDescent="0.4">
      <c r="A3" s="2"/>
      <c r="B3" s="133" t="s">
        <v>31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</row>
    <row r="4" spans="1:28" ht="36.75" customHeight="1" x14ac:dyDescent="0.4">
      <c r="B4" s="134" t="s">
        <v>76</v>
      </c>
      <c r="C4" s="134"/>
      <c r="D4" s="134"/>
      <c r="E4" s="134"/>
      <c r="F4" s="134"/>
      <c r="G4" s="134"/>
      <c r="H4" s="134"/>
      <c r="U4" s="34"/>
      <c r="V4" s="34"/>
      <c r="W4" s="34"/>
      <c r="X4" s="34"/>
      <c r="Y4" s="140"/>
      <c r="Z4" s="140"/>
      <c r="AA4" s="140"/>
      <c r="AB4" s="34"/>
    </row>
    <row r="5" spans="1:28" s="3" customFormat="1" ht="18.75" customHeight="1" x14ac:dyDescent="0.4">
      <c r="A5" s="4"/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1"/>
      <c r="S5" s="2"/>
      <c r="U5" s="35"/>
      <c r="V5" s="35"/>
      <c r="W5" s="36"/>
      <c r="X5" s="36"/>
      <c r="Y5" s="102"/>
      <c r="Z5" s="102"/>
      <c r="AA5" s="102"/>
      <c r="AB5" s="35"/>
    </row>
    <row r="6" spans="1:28" s="3" customFormat="1" ht="30" customHeight="1" x14ac:dyDescent="0.4">
      <c r="A6" s="4"/>
      <c r="B6" s="4" t="s">
        <v>41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1"/>
      <c r="S6" s="2"/>
      <c r="U6" s="35"/>
      <c r="V6" s="35"/>
      <c r="W6" s="36"/>
      <c r="X6" s="36"/>
      <c r="Y6" s="102"/>
      <c r="Z6" s="102"/>
      <c r="AA6" s="102"/>
      <c r="AB6" s="35"/>
    </row>
    <row r="7" spans="1:28" s="3" customFormat="1" ht="30" customHeight="1" x14ac:dyDescent="0.4">
      <c r="A7" s="4"/>
      <c r="B7" s="4"/>
      <c r="C7" s="33" t="s">
        <v>48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31"/>
      <c r="S7" s="2"/>
      <c r="U7" s="35"/>
      <c r="V7" s="35"/>
      <c r="W7" s="36"/>
      <c r="X7" s="36"/>
      <c r="Y7" s="102"/>
      <c r="Z7" s="102"/>
      <c r="AA7" s="102"/>
      <c r="AB7" s="35"/>
    </row>
    <row r="8" spans="1:28" s="3" customFormat="1" ht="30" customHeight="1" x14ac:dyDescent="0.4">
      <c r="A8" s="4"/>
      <c r="B8" s="70" t="s">
        <v>42</v>
      </c>
      <c r="C8" s="128">
        <v>21</v>
      </c>
      <c r="D8" s="72" t="s">
        <v>43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1"/>
      <c r="S8" s="2"/>
      <c r="U8" s="35"/>
      <c r="V8" s="35"/>
      <c r="W8" s="36"/>
      <c r="X8" s="36"/>
      <c r="Y8" s="102"/>
      <c r="Z8" s="102"/>
      <c r="AA8" s="102"/>
      <c r="AB8" s="35"/>
    </row>
    <row r="9" spans="1:28" s="3" customFormat="1" ht="30" customHeight="1" x14ac:dyDescent="0.4">
      <c r="A9" s="4"/>
      <c r="B9" s="4"/>
      <c r="C9" s="15" t="s">
        <v>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1"/>
      <c r="S9" s="2"/>
      <c r="U9" s="35"/>
      <c r="V9" s="35"/>
      <c r="W9" s="36"/>
      <c r="X9" s="36"/>
      <c r="Y9" s="102"/>
      <c r="Z9" s="102"/>
      <c r="AA9" s="102"/>
      <c r="AB9" s="35"/>
    </row>
    <row r="10" spans="1:28" s="3" customFormat="1" ht="30" customHeight="1" x14ac:dyDescent="0.4">
      <c r="A10" s="4"/>
      <c r="B10" s="70" t="s">
        <v>73</v>
      </c>
      <c r="C10" s="104">
        <v>44242</v>
      </c>
      <c r="D10" s="72" t="s">
        <v>43</v>
      </c>
      <c r="E10" s="103" t="s">
        <v>96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1"/>
      <c r="S10" s="2"/>
      <c r="U10" s="35"/>
      <c r="V10" s="35"/>
      <c r="W10" s="36"/>
      <c r="X10" s="36"/>
      <c r="Y10" s="102"/>
      <c r="Z10" s="102"/>
      <c r="AA10" s="102"/>
      <c r="AB10" s="35"/>
    </row>
    <row r="11" spans="1:28" s="3" customFormat="1" ht="30" customHeight="1" x14ac:dyDescent="0.4">
      <c r="A11" s="4"/>
      <c r="B11" s="106" t="s">
        <v>58</v>
      </c>
      <c r="C11" s="107">
        <v>44605</v>
      </c>
      <c r="D11" s="72" t="s">
        <v>43</v>
      </c>
      <c r="E11" s="103" t="s">
        <v>59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1"/>
      <c r="S11" s="2"/>
      <c r="U11" s="35"/>
      <c r="V11" s="35"/>
      <c r="W11" s="36"/>
      <c r="X11" s="36"/>
      <c r="Y11" s="102"/>
      <c r="Z11" s="102"/>
      <c r="AA11" s="102"/>
      <c r="AB11" s="35"/>
    </row>
    <row r="12" spans="1:28" s="3" customFormat="1" ht="21.75" customHeight="1" x14ac:dyDescent="0.4">
      <c r="A12" s="4"/>
      <c r="B12" s="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1"/>
      <c r="S12" s="2"/>
      <c r="U12" s="35"/>
      <c r="V12" s="35"/>
      <c r="W12" s="36"/>
      <c r="X12" s="36"/>
      <c r="Y12" s="102"/>
      <c r="Z12" s="102"/>
      <c r="AA12" s="102"/>
      <c r="AB12" s="35"/>
    </row>
    <row r="13" spans="1:28" s="3" customFormat="1" ht="30" customHeight="1" x14ac:dyDescent="0.4">
      <c r="A13" s="4"/>
      <c r="B13" s="70" t="s">
        <v>57</v>
      </c>
      <c r="C13" s="109">
        <f>DATEDIF(C10,C11,"D")+1</f>
        <v>364</v>
      </c>
      <c r="D13" s="72" t="s">
        <v>43</v>
      </c>
      <c r="E13" s="103" t="s">
        <v>88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31"/>
      <c r="S13" s="2"/>
      <c r="U13" s="35"/>
      <c r="V13" s="35"/>
      <c r="W13" s="36"/>
      <c r="X13" s="36"/>
      <c r="Y13" s="102"/>
      <c r="Z13" s="102"/>
      <c r="AA13" s="102"/>
      <c r="AB13" s="35"/>
    </row>
    <row r="14" spans="1:28" s="3" customFormat="1" ht="18.75" customHeight="1" x14ac:dyDescent="0.4">
      <c r="A14" s="4"/>
      <c r="B14" s="105"/>
      <c r="C14" s="112"/>
      <c r="D14" s="72"/>
      <c r="E14" s="10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31"/>
      <c r="S14" s="2"/>
      <c r="U14" s="35"/>
      <c r="V14" s="35"/>
      <c r="W14" s="36"/>
      <c r="X14" s="36"/>
      <c r="Y14" s="102"/>
      <c r="Z14" s="102"/>
      <c r="AA14" s="102"/>
      <c r="AB14" s="35"/>
    </row>
    <row r="15" spans="1:28" ht="39" customHeight="1" x14ac:dyDescent="0.4">
      <c r="B15" s="69" t="s">
        <v>44</v>
      </c>
      <c r="C15" s="5"/>
      <c r="D15" s="6"/>
      <c r="E15" s="15"/>
      <c r="G15" s="30" t="s">
        <v>29</v>
      </c>
      <c r="H15" s="30"/>
      <c r="I15" s="30"/>
      <c r="J15" s="30"/>
      <c r="K15" s="30"/>
      <c r="L15" s="98" t="s">
        <v>28</v>
      </c>
      <c r="N15" s="16"/>
      <c r="P15" s="16"/>
      <c r="R15" s="136" t="s">
        <v>83</v>
      </c>
      <c r="S15" s="136"/>
      <c r="T15" s="137"/>
      <c r="U15" s="99"/>
      <c r="V15" s="138" t="s">
        <v>16</v>
      </c>
      <c r="W15" s="138"/>
      <c r="X15" s="138"/>
      <c r="Y15" s="137" t="s">
        <v>27</v>
      </c>
      <c r="Z15" s="137"/>
      <c r="AA15" s="137"/>
      <c r="AB15" s="34"/>
    </row>
    <row r="16" spans="1:28" ht="25.5" customHeight="1" thickBot="1" x14ac:dyDescent="0.45">
      <c r="B16" s="98"/>
      <c r="C16" s="5"/>
      <c r="D16" s="6"/>
      <c r="E16" s="15" t="s">
        <v>9</v>
      </c>
      <c r="G16" s="98"/>
      <c r="H16" s="33" t="s">
        <v>38</v>
      </c>
      <c r="I16" s="98"/>
      <c r="J16" s="98"/>
      <c r="K16" s="98"/>
      <c r="L16" s="33" t="s">
        <v>38</v>
      </c>
      <c r="N16" s="16"/>
      <c r="P16" s="16"/>
      <c r="S16" s="33" t="s">
        <v>38</v>
      </c>
      <c r="T16" s="25"/>
      <c r="U16" s="36"/>
      <c r="V16" s="138"/>
      <c r="W16" s="138"/>
      <c r="X16" s="138"/>
      <c r="Y16" s="137"/>
      <c r="Z16" s="137"/>
      <c r="AA16" s="137"/>
      <c r="AB16" s="34"/>
    </row>
    <row r="17" spans="1:28" ht="62.25" customHeight="1" thickBot="1" x14ac:dyDescent="0.45">
      <c r="B17" s="95" t="s">
        <v>6</v>
      </c>
      <c r="C17" s="127" t="s">
        <v>97</v>
      </c>
      <c r="D17" s="11" t="s">
        <v>1</v>
      </c>
      <c r="E17" s="17">
        <v>32760000</v>
      </c>
      <c r="F17" s="18" t="s">
        <v>2</v>
      </c>
      <c r="G17" s="19" t="s">
        <v>66</v>
      </c>
      <c r="H17" s="111">
        <f>C13</f>
        <v>364</v>
      </c>
      <c r="I17" s="20" t="s">
        <v>4</v>
      </c>
      <c r="J17" s="20"/>
      <c r="K17" s="21"/>
      <c r="L17" s="40">
        <f>IF(E17="","",ROUNDUP(IF(E17/H17&gt;250000,100000,IF(E17/H17&gt;75000,E17/H17*0.4,30000)),-3))</f>
        <v>36000</v>
      </c>
      <c r="M17" s="5" t="s">
        <v>2</v>
      </c>
      <c r="N17" s="5"/>
      <c r="O17" s="5"/>
      <c r="R17" s="5" t="s">
        <v>23</v>
      </c>
      <c r="S17" s="41">
        <f>IF(E17="","",L17*C8)</f>
        <v>756000</v>
      </c>
      <c r="T17" s="39" t="s">
        <v>2</v>
      </c>
      <c r="U17" s="18"/>
      <c r="V17" s="135" t="s">
        <v>17</v>
      </c>
      <c r="W17" s="135"/>
      <c r="X17" s="135"/>
      <c r="Y17" s="139" t="s">
        <v>10</v>
      </c>
      <c r="Z17" s="139"/>
      <c r="AA17" s="139"/>
      <c r="AB17" s="34"/>
    </row>
    <row r="18" spans="1:28" ht="40.5" customHeight="1" x14ac:dyDescent="0.4">
      <c r="B18" s="13"/>
      <c r="C18" s="10"/>
      <c r="D18" s="100"/>
      <c r="E18" s="91"/>
      <c r="F18" s="18"/>
      <c r="G18" s="23"/>
      <c r="H18" s="21"/>
      <c r="I18" s="21"/>
      <c r="J18" s="21"/>
      <c r="K18" s="21"/>
      <c r="L18" s="92"/>
      <c r="M18" s="5"/>
      <c r="N18" s="5"/>
      <c r="O18" s="5"/>
      <c r="S18" s="98"/>
      <c r="U18" s="34"/>
      <c r="V18" s="135"/>
      <c r="W18" s="135"/>
      <c r="X18" s="135"/>
      <c r="Y18" s="137" t="s">
        <v>27</v>
      </c>
      <c r="Z18" s="141"/>
      <c r="AA18" s="141"/>
      <c r="AB18" s="34"/>
    </row>
    <row r="19" spans="1:28" s="3" customFormat="1" ht="40.5" customHeight="1" x14ac:dyDescent="0.4">
      <c r="A19" s="2"/>
      <c r="B19" s="134" t="s">
        <v>75</v>
      </c>
      <c r="C19" s="134"/>
      <c r="D19" s="134"/>
      <c r="E19" s="134"/>
      <c r="F19" s="134"/>
      <c r="G19" s="134"/>
      <c r="H19" s="134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</row>
    <row r="20" spans="1:28" s="3" customFormat="1" ht="13.5" customHeight="1" x14ac:dyDescent="0.4">
      <c r="A20" s="4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31"/>
      <c r="S20" s="2"/>
      <c r="U20" s="35"/>
      <c r="V20" s="35"/>
      <c r="W20" s="36"/>
      <c r="X20" s="36"/>
      <c r="Y20" s="102"/>
      <c r="Z20" s="102"/>
      <c r="AA20" s="102"/>
      <c r="AB20" s="35"/>
    </row>
    <row r="21" spans="1:28" s="3" customFormat="1" ht="30" customHeight="1" x14ac:dyDescent="0.4">
      <c r="A21" s="4"/>
      <c r="B21" s="4" t="s">
        <v>41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31"/>
      <c r="S21" s="2"/>
      <c r="U21" s="35"/>
      <c r="V21" s="35"/>
      <c r="W21" s="36"/>
      <c r="X21" s="36"/>
      <c r="Y21" s="102"/>
      <c r="Z21" s="102"/>
      <c r="AA21" s="102"/>
      <c r="AB21" s="35"/>
    </row>
    <row r="22" spans="1:28" s="3" customFormat="1" ht="30" customHeight="1" x14ac:dyDescent="0.4">
      <c r="A22" s="4"/>
      <c r="B22" s="4"/>
      <c r="C22" s="33" t="s">
        <v>48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31"/>
      <c r="S22" s="2"/>
      <c r="U22" s="35"/>
      <c r="V22" s="35"/>
      <c r="W22" s="36"/>
      <c r="X22" s="36"/>
      <c r="Y22" s="102"/>
      <c r="Z22" s="102"/>
      <c r="AA22" s="102"/>
      <c r="AB22" s="35"/>
    </row>
    <row r="23" spans="1:28" s="3" customFormat="1" ht="30" customHeight="1" x14ac:dyDescent="0.4">
      <c r="A23" s="4"/>
      <c r="B23" s="70" t="s">
        <v>42</v>
      </c>
      <c r="C23" s="128">
        <v>21</v>
      </c>
      <c r="D23" s="72" t="s">
        <v>43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31"/>
      <c r="S23" s="2"/>
      <c r="U23" s="35"/>
      <c r="V23" s="35"/>
      <c r="W23" s="36"/>
      <c r="X23" s="36"/>
      <c r="Y23" s="102"/>
      <c r="Z23" s="102"/>
      <c r="AA23" s="102"/>
      <c r="AB23" s="35"/>
    </row>
    <row r="24" spans="1:28" s="3" customFormat="1" ht="30" customHeight="1" x14ac:dyDescent="0.4">
      <c r="A24" s="4"/>
      <c r="B24" s="4"/>
      <c r="C24" s="15" t="s">
        <v>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31"/>
      <c r="S24" s="2"/>
      <c r="U24" s="35"/>
      <c r="V24" s="35"/>
      <c r="W24" s="36"/>
      <c r="X24" s="36"/>
      <c r="Y24" s="102"/>
      <c r="Z24" s="102"/>
      <c r="AA24" s="102"/>
      <c r="AB24" s="35"/>
    </row>
    <row r="25" spans="1:28" s="3" customFormat="1" ht="30" customHeight="1" x14ac:dyDescent="0.4">
      <c r="A25" s="4"/>
      <c r="B25" s="70" t="s">
        <v>73</v>
      </c>
      <c r="C25" s="104">
        <v>44242</v>
      </c>
      <c r="D25" s="72" t="s">
        <v>43</v>
      </c>
      <c r="E25" s="103" t="s">
        <v>96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31"/>
      <c r="S25" s="2"/>
      <c r="U25" s="35"/>
      <c r="V25" s="35"/>
      <c r="W25" s="36"/>
      <c r="X25" s="36"/>
      <c r="Y25" s="102"/>
      <c r="Z25" s="102"/>
      <c r="AA25" s="102"/>
      <c r="AB25" s="35"/>
    </row>
    <row r="26" spans="1:28" s="3" customFormat="1" ht="30" customHeight="1" x14ac:dyDescent="0.4">
      <c r="A26" s="4"/>
      <c r="B26" s="106" t="s">
        <v>58</v>
      </c>
      <c r="C26" s="107">
        <v>44605</v>
      </c>
      <c r="D26" s="72" t="s">
        <v>43</v>
      </c>
      <c r="E26" s="103" t="s">
        <v>59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31"/>
      <c r="S26" s="2"/>
      <c r="U26" s="35"/>
      <c r="V26" s="35"/>
      <c r="W26" s="36"/>
      <c r="X26" s="36"/>
      <c r="Y26" s="102"/>
      <c r="Z26" s="102"/>
      <c r="AA26" s="102"/>
      <c r="AB26" s="35"/>
    </row>
    <row r="27" spans="1:28" s="3" customFormat="1" ht="18" customHeight="1" x14ac:dyDescent="0.4">
      <c r="A27" s="4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31"/>
      <c r="S27" s="2"/>
      <c r="U27" s="35"/>
      <c r="V27" s="35"/>
      <c r="W27" s="36"/>
      <c r="X27" s="36"/>
      <c r="Y27" s="102"/>
      <c r="Z27" s="102"/>
      <c r="AA27" s="102"/>
      <c r="AB27" s="35"/>
    </row>
    <row r="28" spans="1:28" s="3" customFormat="1" ht="33.75" customHeight="1" x14ac:dyDescent="0.4">
      <c r="A28" s="4"/>
      <c r="B28" s="70" t="s">
        <v>57</v>
      </c>
      <c r="C28" s="109">
        <f>DATEDIF(C25,C26,"D")+1</f>
        <v>364</v>
      </c>
      <c r="D28" s="72" t="s">
        <v>43</v>
      </c>
      <c r="E28" s="103" t="s">
        <v>88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31"/>
      <c r="S28" s="2"/>
      <c r="U28" s="35"/>
      <c r="V28" s="35"/>
      <c r="W28" s="36"/>
      <c r="X28" s="36"/>
      <c r="Y28" s="102"/>
      <c r="Z28" s="102"/>
      <c r="AA28" s="102"/>
      <c r="AB28" s="35"/>
    </row>
    <row r="29" spans="1:28" s="3" customFormat="1" ht="13.5" customHeight="1" x14ac:dyDescent="0.4">
      <c r="A29" s="4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31"/>
      <c r="S29" s="2"/>
      <c r="U29" s="35"/>
      <c r="V29" s="35"/>
      <c r="W29" s="36"/>
      <c r="X29" s="36"/>
      <c r="Y29" s="102"/>
      <c r="Z29" s="102"/>
      <c r="AA29" s="102"/>
      <c r="AB29" s="35"/>
    </row>
    <row r="30" spans="1:28" ht="39" customHeight="1" x14ac:dyDescent="0.4">
      <c r="B30" s="69" t="s">
        <v>44</v>
      </c>
      <c r="C30" s="5"/>
      <c r="D30" s="6"/>
      <c r="E30" s="15"/>
      <c r="G30" s="30" t="s">
        <v>29</v>
      </c>
      <c r="H30" s="30"/>
      <c r="I30" s="30"/>
      <c r="J30" s="30"/>
      <c r="K30" s="30"/>
      <c r="L30" s="98" t="s">
        <v>28</v>
      </c>
      <c r="N30" s="16"/>
      <c r="P30" s="16"/>
      <c r="R30" s="136" t="s">
        <v>83</v>
      </c>
      <c r="S30" s="136"/>
      <c r="T30" s="137"/>
      <c r="U30" s="99"/>
      <c r="V30" s="138" t="s">
        <v>16</v>
      </c>
      <c r="W30" s="138"/>
      <c r="X30" s="138"/>
      <c r="Y30" s="137" t="s">
        <v>27</v>
      </c>
      <c r="Z30" s="137"/>
      <c r="AA30" s="137"/>
      <c r="AB30" s="34"/>
    </row>
    <row r="31" spans="1:28" ht="25.5" customHeight="1" thickBot="1" x14ac:dyDescent="0.45">
      <c r="B31" s="98"/>
      <c r="C31" s="5"/>
      <c r="D31" s="6"/>
      <c r="E31" s="15" t="s">
        <v>9</v>
      </c>
      <c r="G31" s="98"/>
      <c r="H31" s="33" t="s">
        <v>38</v>
      </c>
      <c r="I31" s="98"/>
      <c r="J31" s="98"/>
      <c r="K31" s="98"/>
      <c r="L31" s="33" t="s">
        <v>38</v>
      </c>
      <c r="N31" s="16"/>
      <c r="P31" s="16"/>
      <c r="S31" s="33" t="s">
        <v>38</v>
      </c>
      <c r="T31" s="25"/>
      <c r="U31" s="36"/>
      <c r="V31" s="138"/>
      <c r="W31" s="138"/>
      <c r="X31" s="138"/>
      <c r="Y31" s="137"/>
      <c r="Z31" s="137"/>
      <c r="AA31" s="137"/>
      <c r="AB31" s="34"/>
    </row>
    <row r="32" spans="1:28" ht="62.25" customHeight="1" thickBot="1" x14ac:dyDescent="0.45">
      <c r="B32" s="95" t="s">
        <v>6</v>
      </c>
      <c r="C32" s="127" t="s">
        <v>97</v>
      </c>
      <c r="D32" s="11" t="s">
        <v>1</v>
      </c>
      <c r="E32" s="17">
        <v>32760000</v>
      </c>
      <c r="F32" s="18" t="s">
        <v>2</v>
      </c>
      <c r="G32" s="19" t="s">
        <v>68</v>
      </c>
      <c r="H32" s="111">
        <f>C28</f>
        <v>364</v>
      </c>
      <c r="I32" s="20" t="s">
        <v>4</v>
      </c>
      <c r="J32" s="20"/>
      <c r="K32" s="21"/>
      <c r="L32" s="40">
        <f>IF(E32="","",ROUNDUP(IF(E32/H32&gt;250000,75000,IF(E32/H32&gt;83333,E32/H32*0.3,25000)),-3))</f>
        <v>27000</v>
      </c>
      <c r="M32" s="5" t="s">
        <v>2</v>
      </c>
      <c r="N32" s="5"/>
      <c r="O32" s="5"/>
      <c r="R32" s="5" t="s">
        <v>23</v>
      </c>
      <c r="S32" s="41">
        <f>IF(E32="","",L32*C23)</f>
        <v>567000</v>
      </c>
      <c r="T32" s="39" t="s">
        <v>2</v>
      </c>
      <c r="U32" s="18"/>
      <c r="V32" s="135" t="s">
        <v>17</v>
      </c>
      <c r="W32" s="135"/>
      <c r="X32" s="135"/>
      <c r="Y32" s="139" t="s">
        <v>10</v>
      </c>
      <c r="Z32" s="139"/>
      <c r="AA32" s="139"/>
      <c r="AB32" s="34"/>
    </row>
    <row r="33" spans="2:28" ht="20.25" customHeight="1" x14ac:dyDescent="0.4">
      <c r="B33" s="13"/>
      <c r="C33" s="10"/>
      <c r="D33" s="100"/>
      <c r="E33" s="91"/>
      <c r="F33" s="18"/>
      <c r="G33" s="23"/>
      <c r="H33" s="21"/>
      <c r="I33" s="21"/>
      <c r="J33" s="21"/>
      <c r="K33" s="21"/>
      <c r="L33" s="92"/>
      <c r="M33" s="5"/>
      <c r="N33" s="5"/>
      <c r="O33" s="5"/>
      <c r="S33" s="98"/>
      <c r="U33" s="34"/>
      <c r="V33" s="135"/>
      <c r="W33" s="135"/>
      <c r="X33" s="135"/>
      <c r="Y33" s="137" t="s">
        <v>27</v>
      </c>
      <c r="Z33" s="141"/>
      <c r="AA33" s="141"/>
      <c r="AB33" s="34"/>
    </row>
    <row r="34" spans="2:28" ht="36.75" customHeight="1" x14ac:dyDescent="0.4">
      <c r="B34" s="98"/>
      <c r="D34" s="97"/>
      <c r="E34" s="34"/>
      <c r="L34" s="34"/>
      <c r="U34" s="34"/>
      <c r="V34" s="34"/>
      <c r="W34" s="34"/>
      <c r="X34" s="34"/>
      <c r="Y34" s="140"/>
      <c r="Z34" s="140"/>
      <c r="AA34" s="140"/>
      <c r="AB34" s="34"/>
    </row>
    <row r="35" spans="2:28" ht="36.75" customHeight="1" x14ac:dyDescent="0.4">
      <c r="B35" s="98"/>
      <c r="U35" s="34"/>
      <c r="V35" s="34"/>
      <c r="W35" s="34"/>
      <c r="X35" s="34"/>
      <c r="Y35" s="140"/>
      <c r="Z35" s="140"/>
      <c r="AA35" s="140"/>
      <c r="AB35" s="34"/>
    </row>
    <row r="36" spans="2:28" ht="36.75" customHeight="1" x14ac:dyDescent="0.4">
      <c r="B36" s="98"/>
      <c r="U36" s="34"/>
      <c r="V36" s="34"/>
      <c r="W36" s="34"/>
      <c r="X36" s="34"/>
      <c r="Y36" s="140"/>
      <c r="Z36" s="140"/>
      <c r="AA36" s="140"/>
      <c r="AB36" s="34"/>
    </row>
    <row r="37" spans="2:28" ht="36.75" customHeight="1" x14ac:dyDescent="0.4">
      <c r="B37" s="98"/>
      <c r="U37" s="34"/>
      <c r="V37" s="34"/>
      <c r="W37" s="34"/>
      <c r="X37" s="34"/>
      <c r="Y37" s="140"/>
      <c r="Z37" s="140"/>
      <c r="AA37" s="140"/>
      <c r="AB37" s="34"/>
    </row>
    <row r="38" spans="2:28" ht="36.75" customHeight="1" x14ac:dyDescent="0.4">
      <c r="B38" s="98"/>
      <c r="U38" s="34"/>
      <c r="V38" s="34"/>
      <c r="W38" s="34"/>
      <c r="X38" s="34"/>
      <c r="Y38" s="140"/>
      <c r="Z38" s="140"/>
      <c r="AA38" s="140"/>
      <c r="AB38" s="34"/>
    </row>
    <row r="39" spans="2:28" ht="106.5" customHeight="1" x14ac:dyDescent="0.4">
      <c r="B39" s="98"/>
      <c r="U39" s="34"/>
      <c r="V39" s="34"/>
      <c r="W39" s="37"/>
      <c r="X39" s="34"/>
      <c r="Y39" s="140"/>
      <c r="Z39" s="140"/>
      <c r="AA39" s="140"/>
      <c r="AB39" s="34"/>
    </row>
  </sheetData>
  <protectedRanges>
    <protectedRange sqref="E17:E18 E32:E33" name="範囲1_1"/>
  </protectedRanges>
  <mergeCells count="26">
    <mergeCell ref="B19:H19"/>
    <mergeCell ref="R30:T30"/>
    <mergeCell ref="V30:X31"/>
    <mergeCell ref="Y30:AA31"/>
    <mergeCell ref="B4:H4"/>
    <mergeCell ref="Y4:AA4"/>
    <mergeCell ref="V17:X17"/>
    <mergeCell ref="Y17:AA17"/>
    <mergeCell ref="A1:AA1"/>
    <mergeCell ref="B2:AA2"/>
    <mergeCell ref="B3:AA3"/>
    <mergeCell ref="R15:T15"/>
    <mergeCell ref="V15:X16"/>
    <mergeCell ref="Y15:AA16"/>
    <mergeCell ref="Y38:AA38"/>
    <mergeCell ref="Y39:AA39"/>
    <mergeCell ref="V18:X18"/>
    <mergeCell ref="Y18:AA18"/>
    <mergeCell ref="Y34:AA34"/>
    <mergeCell ref="Y35:AA35"/>
    <mergeCell ref="Y36:AA36"/>
    <mergeCell ref="Y37:AA37"/>
    <mergeCell ref="V32:X32"/>
    <mergeCell ref="Y32:AA32"/>
    <mergeCell ref="V33:X33"/>
    <mergeCell ref="Y33:AA33"/>
  </mergeCells>
  <phoneticPr fontId="2"/>
  <dataValidations count="3">
    <dataValidation allowBlank="1" showErrorMessage="1" sqref="I32:J32 I17:J17"/>
    <dataValidation type="list" allowBlank="1" showInputMessage="1" showErrorMessage="1" sqref="C8 C23">
      <formula1>"21"</formula1>
    </dataValidation>
    <dataValidation type="date" allowBlank="1" showInputMessage="1" showErrorMessage="1" errorTitle="エラー" error="2021/2/15～2021/12/17の間で入力して下さい" sqref="C10 C25">
      <formula1>44242</formula1>
      <formula2>44547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69" fitToHeight="0" orientation="landscape" cellComments="asDisplayed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39"/>
  <sheetViews>
    <sheetView view="pageBreakPreview" zoomScale="55" zoomScaleNormal="60" zoomScaleSheetLayoutView="55" zoomScalePageLayoutView="40" workbookViewId="0">
      <selection activeCell="B2" sqref="B2:U2"/>
    </sheetView>
  </sheetViews>
  <sheetFormatPr defaultColWidth="9" defaultRowHeight="15.75" x14ac:dyDescent="0.4"/>
  <cols>
    <col min="1" max="1" width="1.5" style="1" customWidth="1"/>
    <col min="2" max="2" width="20.125" style="28" customWidth="1"/>
    <col min="3" max="3" width="30.5" style="1" customWidth="1"/>
    <col min="4" max="4" width="4.375" style="33" customWidth="1"/>
    <col min="5" max="5" width="25.5" style="1" customWidth="1"/>
    <col min="6" max="6" width="20.125" style="1" customWidth="1"/>
    <col min="7" max="7" width="6.75" style="1" customWidth="1"/>
    <col min="8" max="8" width="10.25" style="1" bestFit="1" customWidth="1"/>
    <col min="9" max="10" width="4.5" style="1" customWidth="1"/>
    <col min="11" max="11" width="19.375" style="1" customWidth="1"/>
    <col min="12" max="12" width="4.625" style="1" bestFit="1" customWidth="1"/>
    <col min="13" max="13" width="20.25" style="1" customWidth="1"/>
    <col min="14" max="14" width="16.5" style="1" customWidth="1"/>
    <col min="15" max="15" width="9" style="1"/>
    <col min="16" max="21" width="7.5" style="1" hidden="1" customWidth="1"/>
    <col min="22" max="16384" width="9" style="1"/>
  </cols>
  <sheetData>
    <row r="1" spans="1:27" ht="41.25" customHeight="1" x14ac:dyDescent="0.4">
      <c r="A1" s="132" t="s">
        <v>77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</row>
    <row r="2" spans="1:27" s="3" customFormat="1" ht="40.5" customHeight="1" x14ac:dyDescent="0.4">
      <c r="A2" s="2"/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1:27" s="3" customFormat="1" ht="40.5" customHeight="1" x14ac:dyDescent="0.4">
      <c r="A3" s="2"/>
      <c r="B3" s="133" t="s">
        <v>31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</row>
    <row r="4" spans="1:27" ht="36.75" customHeight="1" x14ac:dyDescent="0.4">
      <c r="B4" s="134" t="s">
        <v>79</v>
      </c>
      <c r="C4" s="134"/>
      <c r="D4" s="134"/>
      <c r="E4" s="134"/>
      <c r="F4" s="134"/>
      <c r="G4" s="134"/>
      <c r="H4" s="134"/>
      <c r="P4" s="34"/>
      <c r="Q4" s="34"/>
      <c r="R4" s="34"/>
      <c r="S4" s="140"/>
      <c r="T4" s="140"/>
      <c r="U4" s="140"/>
      <c r="V4" s="34"/>
    </row>
    <row r="5" spans="1:27" s="3" customFormat="1" ht="30" customHeight="1" x14ac:dyDescent="0.4">
      <c r="A5" s="4"/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5"/>
      <c r="Q5" s="36"/>
      <c r="R5" s="36"/>
      <c r="S5" s="102"/>
      <c r="T5" s="102"/>
      <c r="U5" s="102"/>
      <c r="V5" s="35"/>
    </row>
    <row r="6" spans="1:27" s="3" customFormat="1" ht="30" customHeight="1" x14ac:dyDescent="0.4">
      <c r="A6" s="4"/>
      <c r="B6" s="4" t="s">
        <v>41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5"/>
      <c r="Q6" s="36"/>
      <c r="R6" s="36"/>
      <c r="S6" s="102"/>
      <c r="T6" s="102"/>
      <c r="U6" s="102"/>
      <c r="V6" s="35"/>
    </row>
    <row r="7" spans="1:27" s="3" customFormat="1" ht="30" customHeight="1" x14ac:dyDescent="0.4">
      <c r="A7" s="4"/>
      <c r="B7" s="4"/>
      <c r="C7" s="33" t="s">
        <v>48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5"/>
      <c r="Q7" s="36"/>
      <c r="R7" s="36"/>
      <c r="S7" s="102"/>
      <c r="T7" s="102"/>
      <c r="U7" s="102"/>
      <c r="V7" s="35"/>
    </row>
    <row r="8" spans="1:27" s="3" customFormat="1" ht="30" customHeight="1" x14ac:dyDescent="0.4">
      <c r="A8" s="4"/>
      <c r="B8" s="70" t="s">
        <v>42</v>
      </c>
      <c r="C8" s="128">
        <v>21</v>
      </c>
      <c r="D8" s="72" t="s">
        <v>43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5"/>
      <c r="Q8" s="36"/>
      <c r="R8" s="36"/>
      <c r="S8" s="102"/>
      <c r="T8" s="102"/>
      <c r="U8" s="102"/>
      <c r="V8" s="35"/>
    </row>
    <row r="9" spans="1:27" s="3" customFormat="1" ht="30" customHeight="1" x14ac:dyDescent="0.4">
      <c r="A9" s="4"/>
      <c r="B9" s="4"/>
      <c r="C9" s="33" t="s">
        <v>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5"/>
      <c r="Q9" s="36"/>
      <c r="R9" s="36"/>
      <c r="S9" s="102"/>
      <c r="T9" s="102"/>
      <c r="U9" s="102"/>
      <c r="V9" s="35"/>
    </row>
    <row r="10" spans="1:27" s="3" customFormat="1" ht="30" customHeight="1" x14ac:dyDescent="0.4">
      <c r="A10" s="4"/>
      <c r="B10" s="70" t="s">
        <v>73</v>
      </c>
      <c r="C10" s="104">
        <v>44548</v>
      </c>
      <c r="D10" s="72" t="s">
        <v>43</v>
      </c>
      <c r="E10" s="103" t="s">
        <v>98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35"/>
      <c r="Q10" s="36"/>
      <c r="R10" s="36"/>
      <c r="S10" s="102"/>
      <c r="T10" s="102"/>
      <c r="U10" s="102"/>
      <c r="V10" s="35"/>
    </row>
    <row r="11" spans="1:27" s="3" customFormat="1" ht="30" customHeight="1" x14ac:dyDescent="0.4">
      <c r="A11" s="4"/>
      <c r="B11" s="106" t="s">
        <v>58</v>
      </c>
      <c r="C11" s="107">
        <v>44605</v>
      </c>
      <c r="D11" s="72" t="s">
        <v>43</v>
      </c>
      <c r="E11" s="103" t="s">
        <v>59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35"/>
      <c r="Q11" s="36"/>
      <c r="R11" s="36"/>
      <c r="S11" s="102"/>
      <c r="T11" s="102"/>
      <c r="U11" s="102"/>
      <c r="V11" s="35"/>
    </row>
    <row r="12" spans="1:27" s="3" customFormat="1" ht="30" customHeight="1" x14ac:dyDescent="0.4">
      <c r="A12" s="4"/>
      <c r="B12" s="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35"/>
      <c r="Q12" s="36"/>
      <c r="R12" s="36"/>
      <c r="S12" s="102"/>
      <c r="T12" s="102"/>
      <c r="U12" s="102"/>
      <c r="V12" s="35"/>
    </row>
    <row r="13" spans="1:27" s="3" customFormat="1" ht="30" customHeight="1" x14ac:dyDescent="0.4">
      <c r="A13" s="4"/>
      <c r="B13" s="106" t="s">
        <v>57</v>
      </c>
      <c r="C13" s="113">
        <f>DATEDIF(C10,C11,"D")+1</f>
        <v>58</v>
      </c>
      <c r="D13" s="72" t="s">
        <v>43</v>
      </c>
      <c r="E13" s="103" t="s">
        <v>89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35"/>
      <c r="Q13" s="36"/>
      <c r="R13" s="36"/>
      <c r="S13" s="102"/>
      <c r="T13" s="102"/>
      <c r="U13" s="102"/>
      <c r="V13" s="35"/>
    </row>
    <row r="14" spans="1:27" s="3" customFormat="1" ht="18.75" customHeight="1" x14ac:dyDescent="0.4">
      <c r="A14" s="4"/>
      <c r="B14" s="105"/>
      <c r="C14" s="112"/>
      <c r="D14" s="72"/>
      <c r="E14" s="103"/>
      <c r="F14" s="2"/>
      <c r="G14" s="2"/>
      <c r="H14" s="2"/>
      <c r="I14" s="2"/>
      <c r="J14" s="2"/>
      <c r="K14" s="2"/>
      <c r="L14" s="2"/>
      <c r="M14" s="2"/>
      <c r="N14" s="2"/>
      <c r="O14" s="2"/>
      <c r="P14" s="35"/>
      <c r="Q14" s="36"/>
      <c r="R14" s="36"/>
      <c r="S14" s="102"/>
      <c r="T14" s="102"/>
      <c r="U14" s="102"/>
      <c r="V14" s="35"/>
    </row>
    <row r="15" spans="1:27" ht="39" customHeight="1" x14ac:dyDescent="0.4">
      <c r="B15" s="69" t="s">
        <v>44</v>
      </c>
      <c r="C15" s="5"/>
      <c r="D15" s="6"/>
      <c r="E15" s="15"/>
      <c r="F15" s="110" t="s">
        <v>85</v>
      </c>
      <c r="H15" s="16"/>
      <c r="J15" s="16"/>
      <c r="M15" s="116" t="s">
        <v>30</v>
      </c>
      <c r="N15" s="57"/>
      <c r="O15" s="99"/>
      <c r="P15" s="34"/>
    </row>
    <row r="16" spans="1:27" ht="25.5" customHeight="1" thickBot="1" x14ac:dyDescent="0.45">
      <c r="B16" s="98"/>
      <c r="C16" s="5"/>
      <c r="D16" s="6"/>
      <c r="E16" s="33"/>
      <c r="F16" s="33" t="s">
        <v>48</v>
      </c>
      <c r="H16" s="16"/>
      <c r="J16" s="16"/>
      <c r="L16" s="5"/>
      <c r="M16" s="33" t="s">
        <v>38</v>
      </c>
      <c r="N16" s="25"/>
      <c r="O16" s="36"/>
      <c r="P16" s="34"/>
    </row>
    <row r="17" spans="1:22" ht="62.25" customHeight="1" thickBot="1" x14ac:dyDescent="0.45">
      <c r="B17" s="122"/>
      <c r="C17" s="123"/>
      <c r="D17" s="80"/>
      <c r="E17" s="125"/>
      <c r="F17" s="40">
        <v>30000</v>
      </c>
      <c r="G17" s="5" t="s">
        <v>2</v>
      </c>
      <c r="H17" s="5"/>
      <c r="I17" s="5"/>
      <c r="L17" s="18" t="s">
        <v>23</v>
      </c>
      <c r="M17" s="126">
        <f>F17*C8</f>
        <v>630000</v>
      </c>
      <c r="N17" s="39" t="s">
        <v>2</v>
      </c>
      <c r="O17" s="18"/>
      <c r="P17" s="34"/>
    </row>
    <row r="18" spans="1:22" ht="20.25" customHeight="1" x14ac:dyDescent="0.4">
      <c r="B18" s="55"/>
      <c r="C18" s="36"/>
      <c r="D18" s="100"/>
      <c r="E18" s="91"/>
      <c r="F18" s="18"/>
      <c r="G18" s="23"/>
      <c r="H18" s="21"/>
      <c r="I18" s="21"/>
      <c r="J18" s="21"/>
      <c r="K18" s="21"/>
      <c r="L18" s="27"/>
      <c r="M18" s="5"/>
      <c r="N18" s="5"/>
      <c r="O18" s="5"/>
      <c r="P18" s="135"/>
      <c r="Q18" s="135"/>
      <c r="R18" s="135"/>
      <c r="S18" s="137" t="s">
        <v>27</v>
      </c>
      <c r="T18" s="141"/>
      <c r="U18" s="141"/>
      <c r="V18" s="34"/>
    </row>
    <row r="19" spans="1:22" s="3" customFormat="1" ht="40.5" customHeight="1" x14ac:dyDescent="0.4">
      <c r="A19" s="2"/>
      <c r="B19" s="134" t="s">
        <v>78</v>
      </c>
      <c r="C19" s="134"/>
      <c r="D19" s="134"/>
      <c r="E19" s="134"/>
      <c r="F19" s="134"/>
      <c r="G19" s="134"/>
      <c r="H19" s="134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</row>
    <row r="20" spans="1:22" s="3" customFormat="1" ht="30" customHeight="1" x14ac:dyDescent="0.4">
      <c r="A20" s="4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35"/>
      <c r="Q20" s="36"/>
      <c r="R20" s="36"/>
      <c r="S20" s="102"/>
      <c r="T20" s="102"/>
      <c r="U20" s="102"/>
      <c r="V20" s="35"/>
    </row>
    <row r="21" spans="1:22" s="3" customFormat="1" ht="30" customHeight="1" x14ac:dyDescent="0.4">
      <c r="A21" s="4"/>
      <c r="B21" s="4" t="s">
        <v>41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35"/>
      <c r="Q21" s="36"/>
      <c r="R21" s="36"/>
      <c r="S21" s="102"/>
      <c r="T21" s="102"/>
      <c r="U21" s="102"/>
      <c r="V21" s="35"/>
    </row>
    <row r="22" spans="1:22" s="3" customFormat="1" ht="30" customHeight="1" x14ac:dyDescent="0.4">
      <c r="A22" s="4"/>
      <c r="B22" s="4"/>
      <c r="C22" s="33" t="s">
        <v>48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35"/>
      <c r="Q22" s="36"/>
      <c r="R22" s="36"/>
      <c r="S22" s="102"/>
      <c r="T22" s="102"/>
      <c r="U22" s="102"/>
      <c r="V22" s="35"/>
    </row>
    <row r="23" spans="1:22" s="3" customFormat="1" ht="30" customHeight="1" x14ac:dyDescent="0.4">
      <c r="A23" s="4"/>
      <c r="B23" s="70" t="s">
        <v>42</v>
      </c>
      <c r="C23" s="128">
        <v>21</v>
      </c>
      <c r="D23" s="72" t="s">
        <v>43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5"/>
      <c r="Q23" s="36"/>
      <c r="R23" s="36"/>
      <c r="S23" s="102"/>
      <c r="T23" s="102"/>
      <c r="U23" s="102"/>
      <c r="V23" s="35"/>
    </row>
    <row r="24" spans="1:22" s="3" customFormat="1" ht="30" customHeight="1" x14ac:dyDescent="0.4">
      <c r="A24" s="4"/>
      <c r="B24" s="4"/>
      <c r="C24" s="33" t="s">
        <v>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5"/>
      <c r="Q24" s="36"/>
      <c r="R24" s="36"/>
      <c r="S24" s="102"/>
      <c r="T24" s="102"/>
      <c r="U24" s="102"/>
      <c r="V24" s="35"/>
    </row>
    <row r="25" spans="1:22" s="3" customFormat="1" ht="30" customHeight="1" x14ac:dyDescent="0.4">
      <c r="A25" s="4"/>
      <c r="B25" s="70" t="s">
        <v>73</v>
      </c>
      <c r="C25" s="104">
        <v>44548</v>
      </c>
      <c r="D25" s="72" t="s">
        <v>43</v>
      </c>
      <c r="E25" s="103" t="s">
        <v>98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35"/>
      <c r="Q25" s="36"/>
      <c r="R25" s="36"/>
      <c r="S25" s="102"/>
      <c r="T25" s="102"/>
      <c r="U25" s="102"/>
      <c r="V25" s="35"/>
    </row>
    <row r="26" spans="1:22" s="3" customFormat="1" ht="30" customHeight="1" x14ac:dyDescent="0.4">
      <c r="A26" s="4"/>
      <c r="B26" s="106" t="s">
        <v>58</v>
      </c>
      <c r="C26" s="107">
        <v>44605</v>
      </c>
      <c r="D26" s="72" t="s">
        <v>43</v>
      </c>
      <c r="E26" s="103" t="s">
        <v>59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35"/>
      <c r="Q26" s="36"/>
      <c r="R26" s="36"/>
      <c r="S26" s="102"/>
      <c r="T26" s="102"/>
      <c r="U26" s="102"/>
      <c r="V26" s="35"/>
    </row>
    <row r="27" spans="1:22" s="3" customFormat="1" ht="30" customHeight="1" x14ac:dyDescent="0.4">
      <c r="A27" s="4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35"/>
      <c r="Q27" s="36"/>
      <c r="R27" s="36"/>
      <c r="S27" s="102"/>
      <c r="T27" s="102"/>
      <c r="U27" s="102"/>
      <c r="V27" s="35"/>
    </row>
    <row r="28" spans="1:22" s="3" customFormat="1" ht="33.75" customHeight="1" x14ac:dyDescent="0.4">
      <c r="A28" s="4"/>
      <c r="B28" s="106" t="s">
        <v>57</v>
      </c>
      <c r="C28" s="113">
        <f>DATEDIF(C25,C26,"D")+1</f>
        <v>58</v>
      </c>
      <c r="D28" s="72" t="s">
        <v>43</v>
      </c>
      <c r="E28" s="103" t="s">
        <v>89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35"/>
      <c r="Q28" s="36"/>
      <c r="R28" s="36"/>
      <c r="S28" s="102"/>
      <c r="T28" s="102"/>
      <c r="U28" s="102"/>
      <c r="V28" s="35"/>
    </row>
    <row r="29" spans="1:22" s="3" customFormat="1" ht="13.5" customHeight="1" x14ac:dyDescent="0.4">
      <c r="A29" s="4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35"/>
      <c r="Q29" s="36"/>
      <c r="R29" s="36"/>
      <c r="S29" s="102"/>
      <c r="T29" s="102"/>
      <c r="U29" s="102"/>
      <c r="V29" s="35"/>
    </row>
    <row r="30" spans="1:22" ht="39" customHeight="1" x14ac:dyDescent="0.4">
      <c r="B30" s="69" t="s">
        <v>33</v>
      </c>
      <c r="C30" s="5"/>
      <c r="D30" s="6"/>
      <c r="E30" s="15"/>
      <c r="F30" s="110" t="s">
        <v>86</v>
      </c>
      <c r="H30" s="16"/>
      <c r="J30" s="16"/>
      <c r="L30" s="65"/>
      <c r="M30" s="116" t="s">
        <v>84</v>
      </c>
      <c r="N30" s="57"/>
      <c r="O30" s="99"/>
      <c r="P30" s="34"/>
    </row>
    <row r="31" spans="1:22" ht="25.5" customHeight="1" thickBot="1" x14ac:dyDescent="0.45">
      <c r="B31" s="98"/>
      <c r="C31" s="5"/>
      <c r="D31" s="6"/>
      <c r="E31" s="33"/>
      <c r="F31" s="33" t="s">
        <v>48</v>
      </c>
      <c r="H31" s="16"/>
      <c r="J31" s="16"/>
      <c r="L31" s="5"/>
      <c r="M31" s="33" t="s">
        <v>38</v>
      </c>
      <c r="N31" s="25"/>
      <c r="O31" s="36"/>
      <c r="P31" s="34"/>
    </row>
    <row r="32" spans="1:22" ht="48.75" customHeight="1" thickBot="1" x14ac:dyDescent="0.45">
      <c r="B32" s="122"/>
      <c r="C32" s="123"/>
      <c r="D32" s="124"/>
      <c r="E32" s="125"/>
      <c r="F32" s="40">
        <v>25000</v>
      </c>
      <c r="G32" s="5" t="s">
        <v>2</v>
      </c>
      <c r="H32" s="5"/>
      <c r="I32" s="5"/>
      <c r="L32" s="5" t="s">
        <v>23</v>
      </c>
      <c r="M32" s="126">
        <f>F32*C23</f>
        <v>525000</v>
      </c>
      <c r="N32" s="39" t="s">
        <v>2</v>
      </c>
      <c r="O32" s="18"/>
      <c r="P32" s="34"/>
    </row>
    <row r="33" spans="2:22" ht="20.25" customHeight="1" x14ac:dyDescent="0.4">
      <c r="B33" s="55"/>
      <c r="C33" s="36"/>
      <c r="D33" s="100"/>
      <c r="E33" s="91"/>
      <c r="F33" s="18"/>
      <c r="G33" s="23"/>
      <c r="H33" s="21"/>
      <c r="I33" s="21"/>
      <c r="J33" s="21"/>
      <c r="K33" s="21"/>
      <c r="L33" s="27"/>
      <c r="M33" s="5"/>
      <c r="N33" s="5"/>
      <c r="O33" s="5"/>
      <c r="P33" s="100"/>
      <c r="Q33" s="100"/>
      <c r="R33" s="100"/>
      <c r="S33" s="99"/>
      <c r="T33" s="101"/>
      <c r="U33" s="101"/>
      <c r="V33" s="34"/>
    </row>
    <row r="34" spans="2:22" ht="36.75" customHeight="1" x14ac:dyDescent="0.4">
      <c r="B34" s="98"/>
      <c r="D34" s="97"/>
      <c r="E34" s="34"/>
      <c r="L34" s="34"/>
      <c r="P34" s="34"/>
      <c r="Q34" s="34"/>
      <c r="R34" s="34"/>
      <c r="S34" s="140"/>
      <c r="T34" s="140"/>
      <c r="U34" s="140"/>
      <c r="V34" s="34"/>
    </row>
    <row r="35" spans="2:22" ht="36.75" customHeight="1" x14ac:dyDescent="0.4">
      <c r="B35" s="98"/>
      <c r="P35" s="34"/>
      <c r="Q35" s="34"/>
      <c r="R35" s="34"/>
      <c r="S35" s="140"/>
      <c r="T35" s="140"/>
      <c r="U35" s="140"/>
      <c r="V35" s="34"/>
    </row>
    <row r="36" spans="2:22" ht="36.75" customHeight="1" x14ac:dyDescent="0.4">
      <c r="B36" s="98"/>
      <c r="P36" s="34"/>
      <c r="Q36" s="34"/>
      <c r="R36" s="34"/>
      <c r="S36" s="140"/>
      <c r="T36" s="140"/>
      <c r="U36" s="140"/>
      <c r="V36" s="34"/>
    </row>
    <row r="37" spans="2:22" ht="36.75" customHeight="1" x14ac:dyDescent="0.4">
      <c r="B37" s="98"/>
      <c r="P37" s="34"/>
      <c r="Q37" s="34"/>
      <c r="R37" s="34"/>
      <c r="S37" s="140"/>
      <c r="T37" s="140"/>
      <c r="U37" s="140"/>
      <c r="V37" s="34"/>
    </row>
    <row r="38" spans="2:22" ht="36.75" customHeight="1" x14ac:dyDescent="0.4">
      <c r="B38" s="98"/>
      <c r="P38" s="34"/>
      <c r="Q38" s="34"/>
      <c r="R38" s="34"/>
      <c r="S38" s="140"/>
      <c r="T38" s="140"/>
      <c r="U38" s="140"/>
      <c r="V38" s="34"/>
    </row>
    <row r="39" spans="2:22" ht="106.5" customHeight="1" x14ac:dyDescent="0.4">
      <c r="B39" s="98"/>
      <c r="P39" s="34"/>
      <c r="Q39" s="37"/>
      <c r="R39" s="34"/>
      <c r="S39" s="140"/>
      <c r="T39" s="140"/>
      <c r="U39" s="140"/>
      <c r="V39" s="34"/>
    </row>
  </sheetData>
  <protectedRanges>
    <protectedRange sqref="E17:E18 E32:E33" name="範囲1_1"/>
  </protectedRanges>
  <mergeCells count="14">
    <mergeCell ref="A1:AA1"/>
    <mergeCell ref="B4:H4"/>
    <mergeCell ref="S4:U4"/>
    <mergeCell ref="B2:U2"/>
    <mergeCell ref="B3:U3"/>
    <mergeCell ref="B19:H19"/>
    <mergeCell ref="S38:U38"/>
    <mergeCell ref="S39:U39"/>
    <mergeCell ref="P18:R18"/>
    <mergeCell ref="S18:U18"/>
    <mergeCell ref="S34:U34"/>
    <mergeCell ref="S35:U35"/>
    <mergeCell ref="S36:U36"/>
    <mergeCell ref="S37:U37"/>
  </mergeCells>
  <phoneticPr fontId="2"/>
  <dataValidations count="2">
    <dataValidation type="list" allowBlank="1" showInputMessage="1" showErrorMessage="1" sqref="C8 C23">
      <formula1>"21"</formula1>
    </dataValidation>
    <dataValidation type="date" allowBlank="1" showInputMessage="1" showErrorMessage="1" errorTitle="エラー" error="2021/12/18～2022/2/13の間で入力して下さい" sqref="C10 C25">
      <formula1>44548</formula1>
      <formula2>44605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69" fitToHeight="0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計算①</vt:lpstr>
      <vt:lpstr>計算②</vt:lpstr>
      <vt:lpstr>計算③</vt:lpstr>
      <vt:lpstr>計算④</vt:lpstr>
      <vt:lpstr>計算⑤</vt:lpstr>
      <vt:lpstr>計算⑥</vt:lpstr>
      <vt:lpstr>計算⑦</vt:lpstr>
      <vt:lpstr>計算⑧</vt:lpstr>
      <vt:lpstr>計算①!Print_Area</vt:lpstr>
      <vt:lpstr>計算②!Print_Area</vt:lpstr>
      <vt:lpstr>計算③!Print_Area</vt:lpstr>
      <vt:lpstr>計算④!Print_Area</vt:lpstr>
      <vt:lpstr>計算⑤!Print_Area</vt:lpstr>
      <vt:lpstr>計算⑥!Print_Area</vt:lpstr>
      <vt:lpstr>計算⑦!Print_Area</vt:lpstr>
      <vt:lpstr>計算⑧!Print_Area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2022-02-14T01:58:04Z</dcterms:modified>
</cp:coreProperties>
</file>